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Bruna\Desktop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VODOVOD_A - ÚSEK A - ZÁSO..." sheetId="3" r:id="rId3"/>
    <sheet name="VODOVOD_B - ÚSEK B - ZÁS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'VRN - VEDLEJŠÍ ROZPOČTOVÉ...'!$C$84:$K$136</definedName>
    <definedName name="_xlnm.Print_Area" localSheetId="1">'VRN - VEDLEJŠÍ ROZPOČTOVÉ...'!$C$4:$J$39,'VRN - VEDLEJŠÍ ROZPOČTOVÉ...'!$C$45:$J$66,'VRN - VEDLEJŠÍ ROZPOČTOVÉ...'!$C$72:$K$136</definedName>
    <definedName name="_xlnm.Print_Titles" localSheetId="1">'VRN - VEDLEJŠÍ ROZPOČTOVÉ...'!$84:$84</definedName>
    <definedName name="_xlnm._FilterDatabase" localSheetId="2" hidden="1">'VODOVOD_A - ÚSEK A - ZÁSO...'!$C$88:$K$482</definedName>
    <definedName name="_xlnm.Print_Area" localSheetId="2">'VODOVOD_A - ÚSEK A - ZÁSO...'!$C$4:$J$39,'VODOVOD_A - ÚSEK A - ZÁSO...'!$C$45:$J$70,'VODOVOD_A - ÚSEK A - ZÁSO...'!$C$76:$K$482</definedName>
    <definedName name="_xlnm.Print_Titles" localSheetId="2">'VODOVOD_A - ÚSEK A - ZÁSO...'!$88:$88</definedName>
    <definedName name="_xlnm._FilterDatabase" localSheetId="3" hidden="1">'VODOVOD_B - ÚSEK B - ZÁSO...'!$C$85:$K$404</definedName>
    <definedName name="_xlnm.Print_Area" localSheetId="3">'VODOVOD_B - ÚSEK B - ZÁSO...'!$C$4:$J$39,'VODOVOD_B - ÚSEK B - ZÁSO...'!$C$45:$J$67,'VODOVOD_B - ÚSEK B - ZÁSO...'!$C$73:$K$404</definedName>
    <definedName name="_xlnm.Print_Titles" localSheetId="3">'VODOVOD_B - ÚSEK B - ZÁSO...'!$85:$85</definedName>
    <definedName name="_xlnm.Print_Area" localSheetId="4">'Seznam figur'!$C$4:$G$23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402"/>
  <c r="BH402"/>
  <c r="BG402"/>
  <c r="BF402"/>
  <c r="T402"/>
  <c r="T401"/>
  <c r="R402"/>
  <c r="R401"/>
  <c r="P402"/>
  <c r="P401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3" r="J37"/>
  <c r="J36"/>
  <c i="1" r="AY56"/>
  <c i="3" r="J35"/>
  <c i="1" r="AX56"/>
  <c i="3" r="BI480"/>
  <c r="BH480"/>
  <c r="BG480"/>
  <c r="BF480"/>
  <c r="T480"/>
  <c r="T479"/>
  <c r="R480"/>
  <c r="R479"/>
  <c r="P480"/>
  <c r="P479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08"/>
  <c r="BH408"/>
  <c r="BG408"/>
  <c r="BF408"/>
  <c r="T408"/>
  <c r="R408"/>
  <c r="P408"/>
  <c r="BI406"/>
  <c r="BH406"/>
  <c r="BG406"/>
  <c r="BF406"/>
  <c r="T406"/>
  <c r="R406"/>
  <c r="P406"/>
  <c r="BI402"/>
  <c r="BH402"/>
  <c r="BG402"/>
  <c r="BF402"/>
  <c r="T402"/>
  <c r="R402"/>
  <c r="P402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2"/>
  <c r="BH242"/>
  <c r="BG242"/>
  <c r="BF242"/>
  <c r="T242"/>
  <c r="R242"/>
  <c r="P242"/>
  <c r="BI235"/>
  <c r="BH235"/>
  <c r="BG235"/>
  <c r="BF235"/>
  <c r="T235"/>
  <c r="R235"/>
  <c r="P235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T208"/>
  <c r="R209"/>
  <c r="R208"/>
  <c r="P209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2" r="J37"/>
  <c r="J36"/>
  <c i="1" r="AY55"/>
  <c i="2" r="J35"/>
  <c i="1" r="AX55"/>
  <c i="2"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1" r="L50"/>
  <c r="AM50"/>
  <c r="AM49"/>
  <c r="L49"/>
  <c r="AM47"/>
  <c r="L47"/>
  <c r="L45"/>
  <c r="L44"/>
  <c i="3" r="J480"/>
  <c r="BK460"/>
  <c r="J448"/>
  <c r="J440"/>
  <c r="J436"/>
  <c r="J430"/>
  <c r="J427"/>
  <c r="J421"/>
  <c r="J408"/>
  <c r="J393"/>
  <c r="J387"/>
  <c r="J383"/>
  <c r="J379"/>
  <c r="J371"/>
  <c r="J363"/>
  <c r="BK346"/>
  <c r="BK343"/>
  <c r="J340"/>
  <c r="J333"/>
  <c r="J327"/>
  <c r="J320"/>
  <c r="BK301"/>
  <c r="BK295"/>
  <c r="J287"/>
  <c r="BK270"/>
  <c r="BK254"/>
  <c r="BK228"/>
  <c r="BK214"/>
  <c r="J180"/>
  <c r="J172"/>
  <c r="BK164"/>
  <c r="BK142"/>
  <c r="BK126"/>
  <c r="BK108"/>
  <c r="J310"/>
  <c r="J306"/>
  <c r="J301"/>
  <c r="J295"/>
  <c r="BK279"/>
  <c r="BK262"/>
  <c r="J254"/>
  <c r="J228"/>
  <c r="BK204"/>
  <c r="J188"/>
  <c r="J168"/>
  <c r="BK146"/>
  <c r="J130"/>
  <c r="BK112"/>
  <c r="BK96"/>
  <c i="4" r="BK390"/>
  <c r="J374"/>
  <c r="J367"/>
  <c r="BK345"/>
  <c r="BK332"/>
  <c r="J318"/>
  <c r="J305"/>
  <c r="BK292"/>
  <c r="BK279"/>
  <c r="BK211"/>
  <c r="J190"/>
  <c r="BK170"/>
  <c r="BK154"/>
  <c r="J135"/>
  <c r="J113"/>
  <c r="BK101"/>
  <c r="BK374"/>
  <c r="J361"/>
  <c r="BK342"/>
  <c r="J329"/>
  <c r="BK322"/>
  <c r="J308"/>
  <c r="J295"/>
  <c r="J292"/>
  <c r="J279"/>
  <c r="BK265"/>
  <c r="BK252"/>
  <c r="J242"/>
  <c r="BK226"/>
  <c r="BK200"/>
  <c r="BK185"/>
  <c r="BK166"/>
  <c r="J150"/>
  <c r="BK135"/>
  <c r="BK113"/>
  <c r="J97"/>
  <c i="2" r="BK134"/>
  <c r="BK131"/>
  <c r="BK127"/>
  <c r="BK124"/>
  <c r="BK120"/>
  <c r="BK117"/>
  <c r="BK110"/>
  <c r="BK104"/>
  <c r="BK100"/>
  <c r="J91"/>
  <c i="1" r="AS54"/>
  <c i="3" r="BK480"/>
  <c r="BK471"/>
  <c r="J467"/>
  <c r="J460"/>
  <c r="BK448"/>
  <c r="BK440"/>
  <c r="BK433"/>
  <c r="BK427"/>
  <c r="BK421"/>
  <c r="BK408"/>
  <c r="BK397"/>
  <c r="BK390"/>
  <c r="BK383"/>
  <c r="BK375"/>
  <c r="BK367"/>
  <c r="BK359"/>
  <c r="BK353"/>
  <c r="BK349"/>
  <c r="J343"/>
  <c r="BK336"/>
  <c r="BK330"/>
  <c r="BK323"/>
  <c r="BK317"/>
  <c r="BK308"/>
  <c r="J298"/>
  <c r="BK283"/>
  <c r="BK266"/>
  <c r="BK250"/>
  <c r="BK224"/>
  <c r="BK209"/>
  <c r="J192"/>
  <c r="BK176"/>
  <c r="J158"/>
  <c r="J138"/>
  <c r="J122"/>
  <c r="J104"/>
  <c r="J314"/>
  <c r="BK303"/>
  <c r="BK292"/>
  <c r="J274"/>
  <c r="BK258"/>
  <c r="BK235"/>
  <c r="BK217"/>
  <c r="BK192"/>
  <c r="J184"/>
  <c r="J164"/>
  <c r="J142"/>
  <c r="J126"/>
  <c r="J108"/>
  <c r="J92"/>
  <c i="4" r="J386"/>
  <c r="J371"/>
  <c r="BK357"/>
  <c r="J342"/>
  <c r="BK329"/>
  <c r="BK315"/>
  <c r="J302"/>
  <c r="BK289"/>
  <c r="J276"/>
  <c r="J265"/>
  <c r="J259"/>
  <c r="J252"/>
  <c r="BK245"/>
  <c r="J234"/>
  <c r="J226"/>
  <c r="BK204"/>
  <c r="BK193"/>
  <c r="J176"/>
  <c r="BK158"/>
  <c r="J142"/>
  <c r="J131"/>
  <c r="J109"/>
  <c r="BK89"/>
  <c r="BK393"/>
  <c r="BK386"/>
  <c r="J377"/>
  <c r="J364"/>
  <c r="J353"/>
  <c r="BK335"/>
  <c r="J325"/>
  <c r="BK312"/>
  <c r="BK299"/>
  <c r="BK282"/>
  <c r="BK269"/>
  <c r="J256"/>
  <c r="BK242"/>
  <c r="J230"/>
  <c r="J196"/>
  <c r="BK180"/>
  <c r="BK162"/>
  <c r="J146"/>
  <c r="BK131"/>
  <c r="BK109"/>
  <c r="J101"/>
  <c i="3" r="BK467"/>
  <c r="BK464"/>
  <c r="J457"/>
  <c r="J452"/>
  <c r="J444"/>
  <c r="J433"/>
  <c r="J424"/>
  <c r="J417"/>
  <c r="BK402"/>
  <c r="J402"/>
  <c r="J397"/>
  <c r="J390"/>
  <c r="J375"/>
  <c r="J367"/>
  <c r="J359"/>
  <c r="J356"/>
  <c r="J353"/>
  <c r="J349"/>
  <c r="J336"/>
  <c r="J330"/>
  <c r="J323"/>
  <c r="J317"/>
  <c r="BK310"/>
  <c r="BK306"/>
  <c r="J279"/>
  <c r="J262"/>
  <c r="BK242"/>
  <c r="J220"/>
  <c r="J204"/>
  <c r="J196"/>
  <c r="BK188"/>
  <c r="BK150"/>
  <c r="BK134"/>
  <c r="BK118"/>
  <c r="BK100"/>
  <c r="BK92"/>
  <c r="BK287"/>
  <c r="J270"/>
  <c r="J242"/>
  <c r="BK220"/>
  <c r="J214"/>
  <c r="BK196"/>
  <c r="BK180"/>
  <c r="BK158"/>
  <c r="BK138"/>
  <c r="BK122"/>
  <c r="BK104"/>
  <c i="4" r="J402"/>
  <c r="J381"/>
  <c r="BK361"/>
  <c r="BK353"/>
  <c r="J339"/>
  <c r="BK325"/>
  <c r="J312"/>
  <c r="J299"/>
  <c r="BK286"/>
  <c r="BK272"/>
  <c r="J200"/>
  <c r="J180"/>
  <c r="J162"/>
  <c r="BK146"/>
  <c r="BK125"/>
  <c r="J105"/>
  <c r="J93"/>
  <c r="BK367"/>
  <c r="BK349"/>
  <c r="BK339"/>
  <c r="J315"/>
  <c r="BK302"/>
  <c r="J286"/>
  <c r="J272"/>
  <c r="BK259"/>
  <c r="J245"/>
  <c r="BK234"/>
  <c r="J211"/>
  <c r="J193"/>
  <c r="BK176"/>
  <c r="J158"/>
  <c r="BK142"/>
  <c r="J125"/>
  <c r="BK105"/>
  <c r="J89"/>
  <c i="2" r="J134"/>
  <c r="J131"/>
  <c r="J127"/>
  <c r="J124"/>
  <c r="J120"/>
  <c r="J117"/>
  <c r="BK114"/>
  <c r="BK107"/>
  <c r="BK97"/>
  <c r="J94"/>
  <c r="BK88"/>
  <c r="J114"/>
  <c r="J110"/>
  <c r="J107"/>
  <c r="J104"/>
  <c r="J100"/>
  <c r="J97"/>
  <c r="BK94"/>
  <c r="BK91"/>
  <c r="J88"/>
  <c i="3" r="BK475"/>
  <c r="J475"/>
  <c r="J471"/>
  <c r="J464"/>
  <c r="BK457"/>
  <c r="BK452"/>
  <c r="BK444"/>
  <c r="BK436"/>
  <c r="BK430"/>
  <c r="BK424"/>
  <c r="BK417"/>
  <c r="BK406"/>
  <c r="J406"/>
  <c r="BK393"/>
  <c r="BK387"/>
  <c r="BK379"/>
  <c r="BK371"/>
  <c r="BK363"/>
  <c r="BK356"/>
  <c r="J346"/>
  <c r="BK340"/>
  <c r="BK333"/>
  <c r="BK327"/>
  <c r="BK320"/>
  <c r="BK314"/>
  <c r="J303"/>
  <c r="J292"/>
  <c r="BK274"/>
  <c r="J258"/>
  <c r="J235"/>
  <c r="J217"/>
  <c r="J200"/>
  <c r="BK184"/>
  <c r="BK168"/>
  <c r="J146"/>
  <c r="BK130"/>
  <c r="J112"/>
  <c r="J96"/>
  <c r="J308"/>
  <c r="BK298"/>
  <c r="J283"/>
  <c r="J266"/>
  <c r="J250"/>
  <c r="J224"/>
  <c r="J209"/>
  <c r="BK200"/>
  <c r="J176"/>
  <c r="BK172"/>
  <c r="J150"/>
  <c r="J134"/>
  <c r="J118"/>
  <c r="J100"/>
  <c i="4" r="J393"/>
  <c r="BK377"/>
  <c r="BK364"/>
  <c r="J349"/>
  <c r="J335"/>
  <c r="J322"/>
  <c r="BK308"/>
  <c r="BK295"/>
  <c r="J282"/>
  <c r="J269"/>
  <c r="BK262"/>
  <c r="BK256"/>
  <c r="BK249"/>
  <c r="J239"/>
  <c r="BK230"/>
  <c r="BK218"/>
  <c r="BK196"/>
  <c r="J185"/>
  <c r="J166"/>
  <c r="BK150"/>
  <c r="BK138"/>
  <c r="BK117"/>
  <c r="BK97"/>
  <c r="BK402"/>
  <c r="J390"/>
  <c r="BK381"/>
  <c r="BK371"/>
  <c r="J357"/>
  <c r="J345"/>
  <c r="J332"/>
  <c r="BK318"/>
  <c r="BK305"/>
  <c r="J289"/>
  <c r="BK276"/>
  <c r="J262"/>
  <c r="J249"/>
  <c r="BK239"/>
  <c r="J218"/>
  <c r="J204"/>
  <c r="BK190"/>
  <c r="J170"/>
  <c r="J154"/>
  <c r="J138"/>
  <c r="J117"/>
  <c r="BK93"/>
  <c i="2" l="1" r="BK87"/>
  <c r="J87"/>
  <c r="J61"/>
  <c r="R87"/>
  <c r="BK103"/>
  <c r="J103"/>
  <c r="J62"/>
  <c r="R103"/>
  <c r="BK113"/>
  <c r="J113"/>
  <c r="J63"/>
  <c r="R113"/>
  <c r="R123"/>
  <c i="3" r="P91"/>
  <c r="R91"/>
  <c r="BK213"/>
  <c r="J213"/>
  <c r="J63"/>
  <c r="R213"/>
  <c r="T213"/>
  <c r="P223"/>
  <c r="T223"/>
  <c r="P249"/>
  <c r="T249"/>
  <c r="P278"/>
  <c r="T278"/>
  <c r="P416"/>
  <c r="T416"/>
  <c r="P456"/>
  <c r="T456"/>
  <c i="4" r="BK88"/>
  <c r="R88"/>
  <c r="P189"/>
  <c r="BK225"/>
  <c r="J225"/>
  <c r="J65"/>
  <c r="P225"/>
  <c r="R225"/>
  <c r="T225"/>
  <c i="2" r="P87"/>
  <c r="T87"/>
  <c r="P103"/>
  <c r="T103"/>
  <c r="P113"/>
  <c r="T113"/>
  <c r="BK123"/>
  <c r="J123"/>
  <c r="J64"/>
  <c r="P123"/>
  <c r="T123"/>
  <c r="BK130"/>
  <c r="J130"/>
  <c r="J65"/>
  <c r="P130"/>
  <c r="R130"/>
  <c r="T130"/>
  <c i="3" r="BK91"/>
  <c r="J91"/>
  <c r="J61"/>
  <c r="T91"/>
  <c r="T90"/>
  <c r="T89"/>
  <c r="P213"/>
  <c r="BK223"/>
  <c r="J223"/>
  <c r="J64"/>
  <c r="R223"/>
  <c r="BK249"/>
  <c r="J249"/>
  <c r="J65"/>
  <c r="R249"/>
  <c r="BK278"/>
  <c r="J278"/>
  <c r="J66"/>
  <c r="R278"/>
  <c r="BK416"/>
  <c r="J416"/>
  <c r="J67"/>
  <c r="R416"/>
  <c r="BK456"/>
  <c r="J456"/>
  <c r="J68"/>
  <c r="R456"/>
  <c i="4" r="P88"/>
  <c r="T88"/>
  <c r="BK189"/>
  <c r="J189"/>
  <c r="J63"/>
  <c r="R189"/>
  <c r="T189"/>
  <c r="BK199"/>
  <c r="J199"/>
  <c r="J64"/>
  <c r="P199"/>
  <c r="R199"/>
  <c r="T199"/>
  <c i="3" r="BK208"/>
  <c r="J208"/>
  <c r="J62"/>
  <c i="4" r="BK401"/>
  <c r="J401"/>
  <c r="J66"/>
  <c i="3" r="BK479"/>
  <c r="J479"/>
  <c r="J69"/>
  <c i="4" r="BK184"/>
  <c r="J184"/>
  <c r="J62"/>
  <c r="F55"/>
  <c r="E76"/>
  <c r="BE89"/>
  <c r="BE93"/>
  <c r="BE101"/>
  <c r="BE109"/>
  <c r="BE125"/>
  <c r="BE131"/>
  <c r="BE138"/>
  <c r="BE158"/>
  <c r="BE162"/>
  <c r="BE170"/>
  <c r="BE176"/>
  <c r="BE190"/>
  <c r="BE200"/>
  <c r="BE230"/>
  <c r="BE234"/>
  <c r="BE249"/>
  <c r="BE256"/>
  <c r="BE262"/>
  <c r="BE265"/>
  <c r="BE272"/>
  <c r="BE279"/>
  <c r="BE295"/>
  <c r="BE299"/>
  <c r="BE302"/>
  <c r="BE308"/>
  <c r="BE315"/>
  <c r="BE318"/>
  <c r="BE325"/>
  <c r="BE332"/>
  <c r="BE335"/>
  <c r="BE339"/>
  <c r="BE345"/>
  <c r="BE361"/>
  <c r="BE367"/>
  <c r="BE371"/>
  <c r="BE374"/>
  <c r="BE386"/>
  <c r="BE390"/>
  <c r="BE402"/>
  <c r="J52"/>
  <c r="BE97"/>
  <c r="BE105"/>
  <c r="BE113"/>
  <c r="BE117"/>
  <c r="BE135"/>
  <c r="BE142"/>
  <c r="BE146"/>
  <c r="BE150"/>
  <c r="BE154"/>
  <c r="BE166"/>
  <c r="BE180"/>
  <c r="BE185"/>
  <c r="BE193"/>
  <c r="BE196"/>
  <c r="BE204"/>
  <c r="BE211"/>
  <c r="BE218"/>
  <c r="BE226"/>
  <c r="BE239"/>
  <c r="BE242"/>
  <c r="BE245"/>
  <c r="BE252"/>
  <c r="BE259"/>
  <c r="BE269"/>
  <c r="BE276"/>
  <c r="BE282"/>
  <c r="BE286"/>
  <c r="BE289"/>
  <c r="BE292"/>
  <c r="BE305"/>
  <c r="BE312"/>
  <c r="BE322"/>
  <c r="BE329"/>
  <c r="BE342"/>
  <c r="BE349"/>
  <c r="BE353"/>
  <c r="BE357"/>
  <c r="BE364"/>
  <c r="BE377"/>
  <c r="BE381"/>
  <c r="BE393"/>
  <c i="3" r="J52"/>
  <c r="F55"/>
  <c r="E79"/>
  <c r="BE92"/>
  <c r="BE96"/>
  <c r="BE118"/>
  <c r="BE122"/>
  <c r="BE134"/>
  <c r="BE142"/>
  <c r="BE150"/>
  <c r="BE168"/>
  <c r="BE176"/>
  <c r="BE192"/>
  <c r="BE196"/>
  <c r="BE200"/>
  <c r="BE204"/>
  <c r="BE214"/>
  <c r="BE217"/>
  <c r="BE220"/>
  <c r="BE228"/>
  <c r="BE242"/>
  <c r="BE287"/>
  <c r="BE100"/>
  <c r="BE104"/>
  <c r="BE108"/>
  <c r="BE112"/>
  <c r="BE126"/>
  <c r="BE130"/>
  <c r="BE138"/>
  <c r="BE146"/>
  <c r="BE158"/>
  <c r="BE164"/>
  <c r="BE172"/>
  <c r="BE180"/>
  <c r="BE184"/>
  <c r="BE188"/>
  <c r="BE209"/>
  <c r="BE224"/>
  <c r="BE235"/>
  <c r="BE250"/>
  <c r="BE254"/>
  <c r="BE258"/>
  <c r="BE262"/>
  <c r="BE266"/>
  <c r="BE270"/>
  <c r="BE274"/>
  <c r="BE279"/>
  <c r="BE283"/>
  <c r="BE292"/>
  <c r="BE295"/>
  <c r="BE298"/>
  <c r="BE301"/>
  <c r="BE303"/>
  <c r="BE306"/>
  <c r="BE308"/>
  <c r="BE310"/>
  <c r="BE314"/>
  <c r="BE317"/>
  <c r="BE320"/>
  <c r="BE323"/>
  <c r="BE327"/>
  <c r="BE330"/>
  <c r="BE333"/>
  <c r="BE336"/>
  <c r="BE340"/>
  <c r="BE343"/>
  <c r="BE346"/>
  <c r="BE349"/>
  <c r="BE353"/>
  <c r="BE356"/>
  <c r="BE359"/>
  <c r="BE363"/>
  <c r="BE367"/>
  <c r="BE371"/>
  <c r="BE375"/>
  <c r="BE379"/>
  <c r="BE383"/>
  <c r="BE387"/>
  <c r="BE390"/>
  <c r="BE393"/>
  <c r="BE397"/>
  <c r="BE402"/>
  <c r="BE406"/>
  <c r="BE408"/>
  <c r="BE417"/>
  <c r="BE421"/>
  <c r="BE424"/>
  <c r="BE427"/>
  <c r="BE430"/>
  <c r="BE433"/>
  <c r="BE436"/>
  <c r="BE440"/>
  <c r="BE444"/>
  <c r="BE448"/>
  <c r="BE452"/>
  <c r="BE457"/>
  <c r="BE460"/>
  <c r="BE464"/>
  <c r="BE467"/>
  <c r="BE471"/>
  <c r="BE475"/>
  <c r="BE480"/>
  <c i="2" r="J52"/>
  <c r="E75"/>
  <c r="F82"/>
  <c r="BE97"/>
  <c r="BE100"/>
  <c r="BE104"/>
  <c r="BE107"/>
  <c r="BE120"/>
  <c r="BE134"/>
  <c r="BE88"/>
  <c r="BE91"/>
  <c r="BE94"/>
  <c r="BE110"/>
  <c r="BE114"/>
  <c r="BE117"/>
  <c r="BE124"/>
  <c r="BE127"/>
  <c r="BE131"/>
  <c r="F36"/>
  <c i="1" r="BC55"/>
  <c i="2" r="F37"/>
  <c i="1" r="BD55"/>
  <c i="3" r="F34"/>
  <c i="1" r="BA56"/>
  <c i="3" r="F37"/>
  <c i="1" r="BD56"/>
  <c i="4" r="F34"/>
  <c i="1" r="BA57"/>
  <c i="4" r="F37"/>
  <c i="1" r="BD57"/>
  <c i="2" r="F34"/>
  <c i="1" r="BA55"/>
  <c i="2" r="F35"/>
  <c i="1" r="BB55"/>
  <c i="2" r="J34"/>
  <c i="1" r="AW55"/>
  <c i="3" r="F35"/>
  <c i="1" r="BB56"/>
  <c i="3" r="J34"/>
  <c i="1" r="AW56"/>
  <c i="3" r="F36"/>
  <c i="1" r="BC56"/>
  <c i="4" r="F35"/>
  <c i="1" r="BB57"/>
  <c i="4" r="J34"/>
  <c i="1" r="AW57"/>
  <c i="4" r="F36"/>
  <c i="1" r="BC57"/>
  <c i="4" l="1" r="T87"/>
  <c r="T86"/>
  <c r="P87"/>
  <c r="P86"/>
  <c i="1" r="AU57"/>
  <c i="2" r="T86"/>
  <c r="T85"/>
  <c r="P86"/>
  <c r="P85"/>
  <c i="1" r="AU55"/>
  <c i="4" r="R87"/>
  <c r="R86"/>
  <c r="BK87"/>
  <c r="J87"/>
  <c r="J60"/>
  <c i="3" r="R90"/>
  <c r="R89"/>
  <c r="P90"/>
  <c r="P89"/>
  <c i="1" r="AU56"/>
  <c i="2" r="R86"/>
  <c r="R85"/>
  <c i="3" r="BK90"/>
  <c r="J90"/>
  <c r="J60"/>
  <c i="4" r="J88"/>
  <c r="J61"/>
  <c i="2" r="BK86"/>
  <c r="J86"/>
  <c r="J60"/>
  <c r="F33"/>
  <c i="1" r="AZ55"/>
  <c i="3" r="F33"/>
  <c i="1" r="AZ56"/>
  <c i="4" r="F33"/>
  <c i="1" r="AZ57"/>
  <c r="BB54"/>
  <c r="W31"/>
  <c i="2" r="J33"/>
  <c i="1" r="AV55"/>
  <c r="AT55"/>
  <c i="3" r="J33"/>
  <c i="1" r="AV56"/>
  <c r="AT56"/>
  <c r="BC54"/>
  <c r="W32"/>
  <c r="BD54"/>
  <c r="W33"/>
  <c i="4" r="J33"/>
  <c i="1" r="AV57"/>
  <c r="AT57"/>
  <c r="BA54"/>
  <c r="AW54"/>
  <c r="AK30"/>
  <c i="3" l="1" r="BK89"/>
  <c r="J89"/>
  <c r="J59"/>
  <c i="2" r="BK85"/>
  <c r="J85"/>
  <c i="4" r="BK86"/>
  <c r="J86"/>
  <c r="J59"/>
  <c i="2" r="J30"/>
  <c i="1" r="AG55"/>
  <c r="W30"/>
  <c r="AX54"/>
  <c r="AY54"/>
  <c r="AU54"/>
  <c r="AZ54"/>
  <c r="W29"/>
  <c i="2" l="1" r="J39"/>
  <c r="J59"/>
  <c i="1" r="AN55"/>
  <c i="3" r="J30"/>
  <c i="1" r="AG56"/>
  <c i="4" r="J30"/>
  <c i="1" r="AG57"/>
  <c r="AV54"/>
  <c r="AK29"/>
  <c i="3" l="1" r="J39"/>
  <c i="4" r="J39"/>
  <c i="1" r="AN56"/>
  <c r="AN57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<sst xmlns="http://schemas.openxmlformats.org/spreadsheetml/2006/main">
  <si>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</si>
  <si>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</si>
  <si>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</si>
  <si>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</si>
  <si>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</si>
  <si>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{4fc817ec-ce49-4c0f-a13d-f71551b9e976}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</si>
  <si>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</si>
  <si>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</si>
  <si>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</si>
  <si>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</si>
  <si>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</si>
  <si>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</si>
  <si>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</si>
  <si>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</si>
  <si>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</si>
  <si>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22_2024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</si>
  <si>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</si>
  <si>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</si>
  <si>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VODOVOD SEZEMICE - ZÁSOBNÍ ŘAD DN400</t>
  </si>
  <si>
    <t>KSO:</t>
  </si>
  <si>
    <t>827 11 32</t>
  </si>
  <si>
    <t>CC-CZ:</t>
  </si>
  <si>
    <t>22121</t>
  </si>
  <si>
    <t>Místo:</t>
  </si>
  <si>
    <t xml:space="preserve"> </t>
  </si>
  <si>
    <t>Datum:</t>
  </si>
  <si>
    <t>5. 2. 2025</t>
  </si>
  <si>
    <t>CZ-CPV:</t>
  </si>
  <si>
    <t>45231300-8</t>
  </si>
  <si>
    <t>CZ-CPA:</t>
  </si>
  <si>
    <t>42.21.11</t>
  </si>
  <si>
    <t>Zadavatel:</t>
  </si>
  <si>
    <t>IČ:</t>
  </si>
  <si>
    <t>60108631</t>
  </si>
  <si>
    <t>Vodovody a kanalizace Pardubice, a.s.</t>
  </si>
  <si>
    <t>DIČ:</t>
  </si>
  <si>
    <t>CZ60108631</t>
  </si>
  <si>
    <t>Účastník:</t>
  </si>
  <si>
    <t>Vyplň údaj</t>
  </si>
  <si>
    <t>Projektant:</t>
  </si>
  <si>
    <t>72955554</t>
  </si>
  <si>
    <t>Ing . Pavel Brůna - pbplan Pardubice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</si>
  <si>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</si>
  <si>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</si>
  <si>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</si>
  <si>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</si>
  <si>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</si>
  <si>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</si>
  <si>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</si>
  <si>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</si>
  <si>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</si>
  <si>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</si>
  <si>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</si>
  <si>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</si>
  <si>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</si>
  <si>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</si>
  <si>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</si>
  <si>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</si>
  <si>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</si>
  <si>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</si>
  <si>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</si>
  <si>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</si>
  <si>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</si>
  <si>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</si>
  <si>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</si>
  <si>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</si>
  <si>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</si>
  <si>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</si>
  <si>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</si>
  <si>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</si>
  <si>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</si>
  <si>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</si>
  <si>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</si>
  <si>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</si>
  <si>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</si>
  <si>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</si>
  <si>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</si>
  <si>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</si>
  <si>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</si>
  <si>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</si>
  <si>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</si>
  <si>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</si>
  <si>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</si>
  <si>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</si>
  <si>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</si>
  <si>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</si>
  <si>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</si>
  <si>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VON</t>
  </si>
  <si>
    <t>1</t>
  </si>
  <si>
    <t>{305336ad-7477-41b2-baa0-754a6f0269bf}</t>
  </si>
  <si>
    <t>2</t>
  </si>
  <si>
    <t>VODOVOD_A</t>
  </si>
  <si>
    <t xml:space="preserve">ÚSEK A - ZÁSOBNÍ VODOVODNÍ ŘAD DN 400 </t>
  </si>
  <si>
    <t>ING</t>
  </si>
  <si>
    <t>{a4f4e3cf-1140-474d-8fb3-7747a1f4a4d4}</t>
  </si>
  <si>
    <t>VODOVOD_B</t>
  </si>
  <si>
    <t xml:space="preserve">ÚSEK B - ZÁSOBNÍ VODOVODNÍ ŘAD DN 400 </t>
  </si>
  <si>
    <t>{833686a8-4e63-4dd6-a399-0179eaf64a06}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</si>
  <si>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</si>
  <si>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</si>
  <si>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</si>
  <si>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</si>
  <si>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</si>
  <si>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</si>
  <si>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</si>
  <si>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</si>
  <si>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</si>
  <si>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</si>
  <si>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</si>
  <si>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</si>
  <si>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</si>
  <si>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</si>
  <si>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</si>
  <si>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</si>
  <si>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</si>
  <si>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</si>
  <si>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</si>
  <si>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</si>
  <si>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</si>
  <si>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</si>
  <si>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</si>
  <si>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</si>
  <si>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</si>
  <si>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</si>
  <si>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</si>
  <si>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</si>
  <si>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</si>
  <si>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</si>
  <si>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</si>
  <si>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</si>
  <si>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012164000</t>
  </si>
  <si>
    <t>Vytyčení a zaměření inženýrských sítí</t>
  </si>
  <si>
    <t>soubor</t>
  </si>
  <si>
    <t>CS ÚRS 2025 01</t>
  </si>
  <si>
    <t>1024</t>
  </si>
  <si>
    <t>716792161</t>
  </si>
  <si>
    <t>PP</t>
  </si>
  <si>
    <t>Online PSC</t>
  </si>
  <si>
    <t>https://podminky.urs.cz/item/CS_URS_2025_01/012164000</t>
  </si>
  <si>
    <t>012103000</t>
  </si>
  <si>
    <t>Přípravné zeměměřičské práce</t>
  </si>
  <si>
    <t>1821807954</t>
  </si>
  <si>
    <t>https://podminky.urs.cz/item/CS_URS_2025_01/012103000</t>
  </si>
  <si>
    <t>3</t>
  </si>
  <si>
    <t>012303000</t>
  </si>
  <si>
    <t>Zeměměřičské práce při provádění stavby</t>
  </si>
  <si>
    <t>-1305684189</t>
  </si>
  <si>
    <t>https://podminky.urs.cz/item/CS_URS_2025_01/012303000</t>
  </si>
  <si>
    <t>4</t>
  </si>
  <si>
    <t>013254000</t>
  </si>
  <si>
    <t>Dokumentace skutečného provedení stavby</t>
  </si>
  <si>
    <t>439971116</t>
  </si>
  <si>
    <t>https://podminky.urs.cz/item/CS_URS_2025_01/013254000</t>
  </si>
  <si>
    <t>013294000</t>
  </si>
  <si>
    <t>Ostatní dokumentace stavby</t>
  </si>
  <si>
    <t>-93625179</t>
  </si>
  <si>
    <t>https://podminky.urs.cz/item/CS_URS_2025_01/013294000</t>
  </si>
  <si>
    <t>VRN3</t>
  </si>
  <si>
    <t>Zařízení staveniště</t>
  </si>
  <si>
    <t>6</t>
  </si>
  <si>
    <t>032803000</t>
  </si>
  <si>
    <t>Ostatní vybavení staveniště</t>
  </si>
  <si>
    <t>-1101927784</t>
  </si>
  <si>
    <t>https://podminky.urs.cz/item/CS_URS_2025_01/032803000</t>
  </si>
  <si>
    <t>7</t>
  </si>
  <si>
    <t>034303000</t>
  </si>
  <si>
    <t>Dopravní značení na staveništi</t>
  </si>
  <si>
    <t>-659307623</t>
  </si>
  <si>
    <t>https://podminky.urs.cz/item/CS_URS_2025_01/034303000</t>
  </si>
  <si>
    <t>8</t>
  </si>
  <si>
    <t>034503000</t>
  </si>
  <si>
    <t>Informační tabule na staveništi</t>
  </si>
  <si>
    <t>-2049890761</t>
  </si>
  <si>
    <t>Informační tabule na staveništi 1,0×1,5 m</t>
  </si>
  <si>
    <t>https://podminky.urs.cz/item/CS_URS_2025_01/034503000</t>
  </si>
  <si>
    <t>VRN4</t>
  </si>
  <si>
    <t>Inženýrská činnost</t>
  </si>
  <si>
    <t>9</t>
  </si>
  <si>
    <t>041414000</t>
  </si>
  <si>
    <t>Plán BOZP</t>
  </si>
  <si>
    <t>-827314443</t>
  </si>
  <si>
    <t>https://podminky.urs.cz/item/CS_URS_2025_01/041414000</t>
  </si>
  <si>
    <t>10</t>
  </si>
  <si>
    <t>043154000</t>
  </si>
  <si>
    <t>Zkoušky hutnicí</t>
  </si>
  <si>
    <t>2105673705</t>
  </si>
  <si>
    <t>https://podminky.urs.cz/item/CS_URS_2025_01/043154000</t>
  </si>
  <si>
    <t>11</t>
  </si>
  <si>
    <t>043203003</t>
  </si>
  <si>
    <t>Rozbory celkem</t>
  </si>
  <si>
    <t>-779936883</t>
  </si>
  <si>
    <t>https://podminky.urs.cz/item/CS_URS_2025_01/043203003</t>
  </si>
  <si>
    <t>VRN5</t>
  </si>
  <si>
    <t>Finanční náklady</t>
  </si>
  <si>
    <t>049103000</t>
  </si>
  <si>
    <t>Náklady vzniklé v souvislosti s realizací stavby</t>
  </si>
  <si>
    <t>2016910195</t>
  </si>
  <si>
    <t>https://podminky.urs.cz/item/CS_URS_2025_01/049103000</t>
  </si>
  <si>
    <t>13</t>
  </si>
  <si>
    <t>053002000</t>
  </si>
  <si>
    <t>Poplatky</t>
  </si>
  <si>
    <t>-1508493837</t>
  </si>
  <si>
    <t>https://podminky.urs.cz/item/CS_URS_2025_01/053002000</t>
  </si>
  <si>
    <t>VRN7</t>
  </si>
  <si>
    <t>Provozní vlivy</t>
  </si>
  <si>
    <t>14</t>
  </si>
  <si>
    <t>070001000</t>
  </si>
  <si>
    <t>-1839972997</t>
  </si>
  <si>
    <t>https://podminky.urs.cz/item/CS_URS_2025_01/070001000</t>
  </si>
  <si>
    <t>15</t>
  </si>
  <si>
    <t>022002000</t>
  </si>
  <si>
    <t>Přeložení konstrukcí</t>
  </si>
  <si>
    <t>-2105225112</t>
  </si>
  <si>
    <t>https://podminky.urs.cz/item/CS_URS_2025_01/022002000</t>
  </si>
  <si>
    <t xml:space="preserve">VODOVOD_A - ÚSEK A - ZÁSOBNÍ VODOVODNÍ ŘAD DN 400 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</si>
  <si>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</si>
  <si>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</si>
  <si>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</si>
  <si>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</si>
  <si>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</si>
  <si>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</si>
  <si>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</si>
  <si>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</si>
  <si>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</si>
  <si>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</si>
  <si>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</si>
  <si>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</si>
  <si>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</si>
  <si>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</si>
  <si>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</si>
  <si>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</si>
  <si>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-698526692</t>
  </si>
  <si>
    <t>Odstranění křovin a stromů s odstraněním kořenů ručně průměru kmene do 100 mm jakékoliv plochy v rovině nebo ve svahu o sklonu do 1:5</t>
  </si>
  <si>
    <t>https://podminky.urs.cz/item/CS_URS_2025_01/111211101</t>
  </si>
  <si>
    <t>VV</t>
  </si>
  <si>
    <t>"v trase přeložky vodovodu"2*10</t>
  </si>
  <si>
    <t>113106123</t>
  </si>
  <si>
    <t>Rozebrání dlažeb ze zámkových dlaždic komunikací pro pěší ručně</t>
  </si>
  <si>
    <t>1573950286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</si>
  <si>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</si>
  <si>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https://podminky.urs.cz/item/CS_URS_2025_01/113106123</t>
  </si>
  <si>
    <t>"chodník"15*3+10*2</t>
  </si>
  <si>
    <t>113107152</t>
  </si>
  <si>
    <t>Odstranění podkladu z kameniva těženého tl přes 100 do 200 mm strojně pl přes 50 do 200 m2</t>
  </si>
  <si>
    <t>-881089690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</si>
  <si>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</si>
  <si>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https://podminky.urs.cz/item/CS_URS_2025_01/113107152</t>
  </si>
  <si>
    <t>113107323</t>
  </si>
  <si>
    <t>Odstranění podkladu z kameniva drceného tl přes 200 do 300 mm strojně pl do 50 m2</t>
  </si>
  <si>
    <t>-731959622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</si>
  <si>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</si>
  <si>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https://podminky.urs.cz/item/CS_URS_2025_01/113107323</t>
  </si>
  <si>
    <t>"asfalt komunikace"12*5</t>
  </si>
  <si>
    <t>113107342</t>
  </si>
  <si>
    <t>Odstranění podkladu živičného tl přes 50 do 100 mm strojně pl do 50 m2</t>
  </si>
  <si>
    <t>922587063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</si>
  <si>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</si>
  <si>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https://podminky.urs.cz/item/CS_URS_2025_01/113107342</t>
  </si>
  <si>
    <t>113202111</t>
  </si>
  <si>
    <t>Vytrhání obrub krajníků obrubníků stojatých</t>
  </si>
  <si>
    <t>m</t>
  </si>
  <si>
    <t>-556474478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</si>
  <si>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</si>
  <si>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</si>
  <si>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"silniční obrubník"2*12</t>
  </si>
  <si>
    <t>"přídlažba"2*12</t>
  </si>
  <si>
    <t>Součet</t>
  </si>
  <si>
    <t>113204111</t>
  </si>
  <si>
    <t>Vytrhání obrub záhonových</t>
  </si>
  <si>
    <t>71840230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</si>
  <si>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</si>
  <si>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</si>
  <si>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>"chodníkový obrubník"50</t>
  </si>
  <si>
    <t>115101202</t>
  </si>
  <si>
    <t>Čerpání vody na dopravní výšku do 10 m průměrný přítok přes 500 do 1 000 l/min</t>
  </si>
  <si>
    <t>hod</t>
  </si>
  <si>
    <t>-1448923940</t>
  </si>
  <si>
    <t>Čerpání vody na dopravní výšku do 10 m s uvažovaným průměrným přítokem přes 500 do 1 000 l/min</t>
  </si>
  <si>
    <t>https://podminky.urs.cz/item/CS_URS_2025_01/115101202</t>
  </si>
  <si>
    <t>5*12</t>
  </si>
  <si>
    <t>115101302</t>
  </si>
  <si>
    <t>Pohotovost čerpací soupravy pro dopravní výšku do 10 m přítok přes 500 do 1 000 l/min</t>
  </si>
  <si>
    <t>den</t>
  </si>
  <si>
    <t>-295045274</t>
  </si>
  <si>
    <t>Pohotovost záložní čerpací soupravy pro dopravní výšku do 10 m s uvažovaným průměrným přítokem přes 500 do 1 000 l/min</t>
  </si>
  <si>
    <t>https://podminky.urs.cz/item/CS_URS_2025_01/115101302</t>
  </si>
  <si>
    <t>119001405</t>
  </si>
  <si>
    <t>Dočasné zajištění potrubí z PE DN do 200 mm</t>
  </si>
  <si>
    <t>-1543625080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</si>
  <si>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</si>
  <si>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https://podminky.urs.cz/item/CS_URS_2025_01/119001405</t>
  </si>
  <si>
    <t>"stávající vodovod a plynovod"4</t>
  </si>
  <si>
    <t>119001421</t>
  </si>
  <si>
    <t>Dočasné zajištění kabelů a kabelových tratí ze 3 volně ložených kabelů</t>
  </si>
  <si>
    <t>1933389031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</si>
  <si>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</si>
  <si>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https://podminky.urs.cz/item/CS_URS_2025_01/119001421</t>
  </si>
  <si>
    <t>"silové a sdělovací"6</t>
  </si>
  <si>
    <t>121151113</t>
  </si>
  <si>
    <t>Sejmutí ornice plochy do 500 m2 tl vrstvy do 200 mm strojně</t>
  </si>
  <si>
    <t>1878940483</t>
  </si>
  <si>
    <t>Sejmutí ornice strojně při souvislé ploše přes 100 do 500 m2, tl. vrstvy do 200 mm</t>
  </si>
  <si>
    <t>https://podminky.urs.cz/item/CS_URS_2025_01/121151113</t>
  </si>
  <si>
    <t>"pracovní pás"20*3</t>
  </si>
  <si>
    <t>132154203</t>
  </si>
  <si>
    <t>Hloubení zapažených rýh š do 2000 mm v hornině třídy těžitelnosti I skupiny 1 a 2 objem do 100 m3</t>
  </si>
  <si>
    <t>m3</t>
  </si>
  <si>
    <t>1376334584</t>
  </si>
  <si>
    <t>Hloubení zapažených rýh šířky přes 800 do 2 000 mm strojně s urovnáním dna do předepsaného profilu a spádu v hornině třídy těžitelnosti I skupiny 1 a 2 přes 50 do 100 m3</t>
  </si>
  <si>
    <t>https://podminky.urs.cz/item/CS_URS_2025_01/132154203</t>
  </si>
  <si>
    <t>"výkop - 60%"32*1,9*(2,1-0,2)*0,6+5*0,8*(2,1-0,2)*0,6</t>
  </si>
  <si>
    <t>132254203</t>
  </si>
  <si>
    <t>Hloubení zapažených rýh š do 2000 mm v hornině třídy těžitelnosti I skupiny 3 objem do 100 m3</t>
  </si>
  <si>
    <t>825694617</t>
  </si>
  <si>
    <t>Hloubení zapažených rýh šířky přes 800 do 2 000 mm strojně s urovnáním dna do předepsaného profilu a spádu v hornině třídy těžitelnosti I skupiny 3 přes 50 do 100 m3</t>
  </si>
  <si>
    <t>https://podminky.urs.cz/item/CS_URS_2025_01/132254203</t>
  </si>
  <si>
    <t>"výkop - 40%"32*1,9*(2,1-0,2)*0,4+5*0,8*(2,1-0,2)*0,4</t>
  </si>
  <si>
    <t>139001101</t>
  </si>
  <si>
    <t>Příplatek za ztížení vykopávky v blízkosti podzemního vedení</t>
  </si>
  <si>
    <t>-1491991818</t>
  </si>
  <si>
    <t>Příplatek k cenám hloubených vykopávek za ztížení vykopávky v blízkosti podzemního vedení nebo výbušnin pro jakoukoliv třídu horniny</t>
  </si>
  <si>
    <t>https://podminky.urs.cz/item/CS_URS_2025_01/139001101</t>
  </si>
  <si>
    <t>"silový a sdělovací kabel"3*1,9*0,6</t>
  </si>
  <si>
    <t>"plynovod"1,9*1,6</t>
  </si>
  <si>
    <t>"stávající vodovod"2*2*1,9</t>
  </si>
  <si>
    <t>"v místě napojení"1*2*4*1,9</t>
  </si>
  <si>
    <t>16</t>
  </si>
  <si>
    <t>162351104</t>
  </si>
  <si>
    <t>Vodorovné přemístění přes 500 do 1000 m výkopku/sypaniny z horniny třídy těžitelnosti I skupiny 1 až 3</t>
  </si>
  <si>
    <t>-707770780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</si>
  <si>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</si>
  <si>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</si>
  <si>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"odvoz na mezideponii"32*1,9*(2,1-0,2)+5*0,8*(2,1-0,2)</t>
  </si>
  <si>
    <t>"odvoz mezideponie - zpětný zásyp"32*1,9*(2,1-0,2-0,25)-0,5*32*3,14*0,25*0,25+5*0,8*(2,1-0,2-0,10-0,30)</t>
  </si>
  <si>
    <t>19</t>
  </si>
  <si>
    <t>119003227</t>
  </si>
  <si>
    <t>Mobilní plotová zábrana vyplněná dráty výšky přes 1,5 do 2,2 m pro zabezpečení výkopu zřízení</t>
  </si>
  <si>
    <t>-1544961690</t>
  </si>
  <si>
    <t>Pomocné konstrukce při zabezpečení výkopu svislé ocelové mobilní oplocení, výšky přes 1,5 do 2,2 m panely vyplněné dráty zřízení</t>
  </si>
  <si>
    <t>https://podminky.urs.cz/item/CS_URS_2025_01/119003227</t>
  </si>
  <si>
    <t>2*32</t>
  </si>
  <si>
    <t>20</t>
  </si>
  <si>
    <t>119003228</t>
  </si>
  <si>
    <t>Mobilní plotová zábrana vyplněná dráty výšky přes 1,5 do 2,2 m pro zabezpečení výkopu odstranění</t>
  </si>
  <si>
    <t>-1380202353</t>
  </si>
  <si>
    <t>Pomocné konstrukce při zabezpečení výkopu svislé ocelové mobilní oplocení, výšky přes 1,5 do 2,2 m panely vyplněné dráty odstranění</t>
  </si>
  <si>
    <t>https://podminky.urs.cz/item/CS_URS_2025_01/119003228</t>
  </si>
  <si>
    <t>151101102</t>
  </si>
  <si>
    <t>Zřízení příložného pažení a rozepření stěn rýh hl přes 2 do 4 m</t>
  </si>
  <si>
    <t>-1572973094</t>
  </si>
  <si>
    <t>Zřízení pažení a rozepření stěn rýh pro podzemní vedení příložné pro jakoukoliv mezerovitost, hloubky přes 2 do 4 m</t>
  </si>
  <si>
    <t>https://podminky.urs.cz/item/CS_URS_2025_01/151101102</t>
  </si>
  <si>
    <t>32*2,1*2</t>
  </si>
  <si>
    <t>22</t>
  </si>
  <si>
    <t>151101112</t>
  </si>
  <si>
    <t>Odstranění příložného pažení a rozepření stěn rýh hl přes 2 do 4 m</t>
  </si>
  <si>
    <t>-655447979</t>
  </si>
  <si>
    <t>Odstranění pažení a rozepření stěn rýh pro podzemní vedení s uložením materiálu na vzdálenost do 3 m od kraje výkopu příložné, hloubky přes 2 do 4 m</t>
  </si>
  <si>
    <t>https://podminky.urs.cz/item/CS_URS_2025_01/151101112</t>
  </si>
  <si>
    <t>23</t>
  </si>
  <si>
    <t>167151111</t>
  </si>
  <si>
    <t>Nakládání výkopku z hornin třídy těžitelnosti I skupiny 1 až 3 přes 100 m3</t>
  </si>
  <si>
    <t>401191007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</si>
  <si>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</si>
  <si>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</si>
  <si>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"nakládání na mezideponii"32*1,9*(2,1-0,2-0,25)-0,5*32*3,14*0,25*0,25+5*0,8*(2,1-0,2-0,10-0,30)</t>
  </si>
  <si>
    <t>24</t>
  </si>
  <si>
    <t>171251201</t>
  </si>
  <si>
    <t>Uložení sypaniny na skládky nebo meziskládky</t>
  </si>
  <si>
    <t>-1237167781</t>
  </si>
  <si>
    <t>Uložení sypaniny na skládky nebo meziskládky bez hutnění s upravením uložené sypaniny do předepsaného tvaru</t>
  </si>
  <si>
    <t>https://podminky.urs.cz/item/CS_URS_2025_01/171251201</t>
  </si>
  <si>
    <t>"uložení na mezideponii"32*1,9*(2,1-0,2)+5*0,8*(2,1-0,2)</t>
  </si>
  <si>
    <t>25</t>
  </si>
  <si>
    <t>174111109</t>
  </si>
  <si>
    <t>Příplatek k zásypu za ruční prohození sypaniny sítem</t>
  </si>
  <si>
    <t>382599707</t>
  </si>
  <si>
    <t>Zásyp sypaninou z jakékoliv horniny ručně Příplatek k ceně za prohození sypaniny sítem</t>
  </si>
  <si>
    <t>https://podminky.urs.cz/item/CS_URS_2025_01/174111109</t>
  </si>
  <si>
    <t>"zásyp rýhy vykopanou zeminou"32*1,9*(2,1-0,2-0,25)-0,5*32*3,14*0,25*0,25+5*0,8*(2,1-0,2-0,10-0,30)</t>
  </si>
  <si>
    <t>26</t>
  </si>
  <si>
    <t>174151101</t>
  </si>
  <si>
    <t>Zásyp jam, šachet rýh nebo kolem objektů sypaninou se zhutněním</t>
  </si>
  <si>
    <t>1407640740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</si>
  <si>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</si>
  <si>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</si>
  <si>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27</t>
  </si>
  <si>
    <t>M</t>
  </si>
  <si>
    <t>58344197</t>
  </si>
  <si>
    <t>štěrkodrť frakce 0/63</t>
  </si>
  <si>
    <t>t</t>
  </si>
  <si>
    <t>572153783</t>
  </si>
  <si>
    <t>"zásyp v napojení"2*1,9*2,1</t>
  </si>
  <si>
    <t>7,98*1,9 'Přepočtené koeficientem množství</t>
  </si>
  <si>
    <t>28</t>
  </si>
  <si>
    <t>175151101</t>
  </si>
  <si>
    <t>Obsypání potrubí strojně sypaninou bez prohození, uloženou do 3 m</t>
  </si>
  <si>
    <t>-846568409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</si>
  <si>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</si>
  <si>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</si>
  <si>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"obsyp potrubí dle vzorového řezu"1,9*0,25*32-0,5*32*3,14*0,25*0,25+0,8*5*0,4</t>
  </si>
  <si>
    <t>29</t>
  </si>
  <si>
    <t>58331200</t>
  </si>
  <si>
    <t>štěrkopísek netříděný</t>
  </si>
  <si>
    <t>1702618330</t>
  </si>
  <si>
    <t>13,66*1,9 'Přepočtené koeficientem množství</t>
  </si>
  <si>
    <t>Zakládání</t>
  </si>
  <si>
    <t>30</t>
  </si>
  <si>
    <t>212752101</t>
  </si>
  <si>
    <t>Trativod z drenážních trubek korugovaných PE-HD SN 4 perforace 360° včetně lože otevřený výkop DN 100 pro liniové stavby</t>
  </si>
  <si>
    <t>1714953123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</si>
  <si>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</si>
  <si>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https://podminky.urs.cz/item/CS_URS_2025_01/212752101</t>
  </si>
  <si>
    <t>32</t>
  </si>
  <si>
    <t>Svislé a kompletní konstrukce</t>
  </si>
  <si>
    <t>31</t>
  </si>
  <si>
    <t>369317312R</t>
  </si>
  <si>
    <t>Výplň rušeného potrubí z cementopopílkové suspenze</t>
  </si>
  <si>
    <t>1686034366</t>
  </si>
  <si>
    <t>Výplň z popílkocementové suspenze za rubem nosné obezdívky délky štoly, do 200 m, v hornině mokré</t>
  </si>
  <si>
    <t>35*0,2*0,2*3,14</t>
  </si>
  <si>
    <t>460633114R</t>
  </si>
  <si>
    <t>Jáma pro výřez na stávajícím potrubí včetně zásypu a obnovy povrchu</t>
  </si>
  <si>
    <t>kus</t>
  </si>
  <si>
    <t>2016653433</t>
  </si>
  <si>
    <t>"uvažováno po 30 m, rozměr 1,5*1,5*2,0 m"3</t>
  </si>
  <si>
    <t>33</t>
  </si>
  <si>
    <t>850395121R</t>
  </si>
  <si>
    <t>Výřez na stávajícím potrubí z trub litinových DN 400 pro zaplavení cementopopílkem</t>
  </si>
  <si>
    <t>1816837869</t>
  </si>
  <si>
    <t>Výřez nebo výsek na potrubí z trub litinových tlakových nebo plastických hmot DN 400 na rušeném úseku potrubí</t>
  </si>
  <si>
    <t>"podle míst pro šachty"3</t>
  </si>
  <si>
    <t>Vodorovné konstrukce</t>
  </si>
  <si>
    <t>34</t>
  </si>
  <si>
    <t>451573111</t>
  </si>
  <si>
    <t>Lože pod potrubí otevřený výkop ze štěrkopísku</t>
  </si>
  <si>
    <t>821932386</t>
  </si>
  <si>
    <t>Lože pod potrubí, stoky a drobné objekty v otevřeném výkopu z písku a štěrkopísku do 63 mm</t>
  </si>
  <si>
    <t>https://podminky.urs.cz/item/CS_URS_2025_01/451573111</t>
  </si>
  <si>
    <t>"podkladní vrstva"32*1,9*0,15+5*0,8*0,1</t>
  </si>
  <si>
    <t>35</t>
  </si>
  <si>
    <t>452313151</t>
  </si>
  <si>
    <t>Podkladní bloky z betonu prostého bez zvýšených nároků na prostředí tř. C 20/25 otevřený výkop</t>
  </si>
  <si>
    <t>-1618384025</t>
  </si>
  <si>
    <t>Podkladní a zajišťovací konstrukce z betonu prostého v otevřeném výkopu bez zvýšených nároků na prostředí bloky pro potrubí z betonu tř. C 20/25</t>
  </si>
  <si>
    <t>https://podminky.urs.cz/item/CS_URS_2025_01/452313151</t>
  </si>
  <si>
    <t>"tvarovka 22,5"1*0,89</t>
  </si>
  <si>
    <t>"tvarovka 45"1*2,54</t>
  </si>
  <si>
    <t>"T KUS"1*3,86</t>
  </si>
  <si>
    <t>36</t>
  </si>
  <si>
    <t>452353111</t>
  </si>
  <si>
    <t>Bednění podkladních bloků pod potrubí, stoky a drobné objekty otevřený výkop zřízení</t>
  </si>
  <si>
    <t>279683987</t>
  </si>
  <si>
    <t>Bednění podkladních a zajišťovacích konstrukcí v otevřeném výkopu bloků pro potrubí zřízení</t>
  </si>
  <si>
    <t>https://podminky.urs.cz/item/CS_URS_2025_01/452353111</t>
  </si>
  <si>
    <t>"tvarovka 22,5"1*1,9*0,7*2</t>
  </si>
  <si>
    <t>"tvarovka 45"1*1,9*0,9*2</t>
  </si>
  <si>
    <t>"T KUS"1*(1,97*0,90+1,47*0,9*2)</t>
  </si>
  <si>
    <t>37</t>
  </si>
  <si>
    <t>452353112</t>
  </si>
  <si>
    <t>Bednění podkladních bloků pod potrubí, stoky a drobné objekty otevřený výkop odstranění</t>
  </si>
  <si>
    <t>903747690</t>
  </si>
  <si>
    <t>Bednění podkladních a zajišťovacích konstrukcí v otevřeném výkopu bloků pro potrubí odstranění</t>
  </si>
  <si>
    <t>https://podminky.urs.cz/item/CS_URS_2025_01/452353112</t>
  </si>
  <si>
    <t>Komunikace</t>
  </si>
  <si>
    <t>38</t>
  </si>
  <si>
    <t>564261011</t>
  </si>
  <si>
    <t>Podklad nebo podsyp ze štěrkopísku ŠP plochy do 100 m2 tl 200 mm</t>
  </si>
  <si>
    <t>1093837597</t>
  </si>
  <si>
    <t>Podklad nebo podsyp ze štěrkopísku ŠP s rozprostřením, vlhčením a zhutněním plochy jednotlivě do 100 m2, po zhutnění tl. 200 mm</t>
  </si>
  <si>
    <t>https://podminky.urs.cz/item/CS_URS_2025_01/564261011</t>
  </si>
  <si>
    <t>"podklad pod chodník"15*3+10*2</t>
  </si>
  <si>
    <t>39</t>
  </si>
  <si>
    <t>564861011</t>
  </si>
  <si>
    <t>Podklad ze štěrkodrtě ŠD plochy do 100 m2 tl 200 mm</t>
  </si>
  <si>
    <t>1016593726</t>
  </si>
  <si>
    <t>Podklad ze štěrkodrti ŠD s rozprostřením a zhutněním plochy jednotlivě do 100 m2, po zhutnění tl. 200 mm</t>
  </si>
  <si>
    <t>https://podminky.urs.cz/item/CS_URS_2025_01/564861011</t>
  </si>
  <si>
    <t>"komunikace"60</t>
  </si>
  <si>
    <t>40</t>
  </si>
  <si>
    <t>565145111</t>
  </si>
  <si>
    <t>Asfaltový beton vrstva podkladní ACP 16 (obalované kamenivo OKS) tl 60 mm š do 3 m</t>
  </si>
  <si>
    <t>984478944</t>
  </si>
  <si>
    <t>Asfaltový beton vrstva podkladní ACP 16 (obalované kamenivo střednězrnné - OKS) s rozprostřením a zhutněním v pruhu šířky přes 1,5 do 3 m, po zhutnění tl. 60 mm</t>
  </si>
  <si>
    <t>https://podminky.urs.cz/item/CS_URS_2025_01/565145111</t>
  </si>
  <si>
    <t>41</t>
  </si>
  <si>
    <t>573111112</t>
  </si>
  <si>
    <t>Postřik živičný infiltrační s posypem z asfaltu množství 1 kg/m2</t>
  </si>
  <si>
    <t>496108672</t>
  </si>
  <si>
    <t>Postřik infiltrační PI z asfaltu silničního s posypem kamenivem, v množství 1,00 kg/m2</t>
  </si>
  <si>
    <t>https://podminky.urs.cz/item/CS_URS_2025_01/573111112</t>
  </si>
  <si>
    <t>42</t>
  </si>
  <si>
    <t>573211109</t>
  </si>
  <si>
    <t>Postřik živičný spojovací z asfaltu v množství 0,50 kg/m2</t>
  </si>
  <si>
    <t>1765065059</t>
  </si>
  <si>
    <t>Postřik spojovací PS bez posypu kamenivem z asfaltu silničního, v množství 0,50 kg/m2</t>
  </si>
  <si>
    <t>https://podminky.urs.cz/item/CS_URS_2025_01/573211109</t>
  </si>
  <si>
    <t>"komunikace"65</t>
  </si>
  <si>
    <t>43</t>
  </si>
  <si>
    <t>577134111</t>
  </si>
  <si>
    <t>Asfaltový beton vrstva obrusná ACO 11+ (ABS) tř. I tl 40 mm š do 3 m z nemodifikovaného asfaltu</t>
  </si>
  <si>
    <t>1049153161</t>
  </si>
  <si>
    <t>Asfaltový beton vrstva obrusná ACO 11 (ABS) s rozprostřením a se zhutněním z nemodifikovaného asfaltu v pruhu šířky do 3 m tř. I (ACO 11+), po zhutnění tl. 40 mm</t>
  </si>
  <si>
    <t>https://podminky.urs.cz/item/CS_URS_2025_01/577134111</t>
  </si>
  <si>
    <t>44</t>
  </si>
  <si>
    <t>596211110</t>
  </si>
  <si>
    <t>Kladení zámkové dlažby komunikací pro pěší ručně tl 60 mm skupiny A pl do 50 m2</t>
  </si>
  <si>
    <t>-852087608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</si>
  <si>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</si>
  <si>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</si>
  <si>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Trubní vedení</t>
  </si>
  <si>
    <t>45</t>
  </si>
  <si>
    <t>850395121</t>
  </si>
  <si>
    <t>Výřez nebo výsek na potrubí z trub litinových tlakových nebo plastických hmot DN 400</t>
  </si>
  <si>
    <t>297045530</t>
  </si>
  <si>
    <t>https://podminky.urs.cz/item/CS_URS_2025_01/850395121</t>
  </si>
  <si>
    <t>"staničení km 0,000"1</t>
  </si>
  <si>
    <t>46</t>
  </si>
  <si>
    <t>851391131</t>
  </si>
  <si>
    <t>Montáž potrubí z trub litinových hrdlových s integrovaným těsněním otevřený výkop DN 400</t>
  </si>
  <si>
    <t>2025577228</t>
  </si>
  <si>
    <t>Montáž potrubí z trub litinových tlakových hrdlových v otevřeném výkopu s integrovaným těsněním DN 400</t>
  </si>
  <si>
    <t>https://podminky.urs.cz/item/CS_URS_2025_01/851391131</t>
  </si>
  <si>
    <t>47</t>
  </si>
  <si>
    <t>55254108</t>
  </si>
  <si>
    <t>trouba vodovodní litinová hrdlová Zn 200g/m2+modrý epoxid DN 400</t>
  </si>
  <si>
    <t>-306577932</t>
  </si>
  <si>
    <t>"trouba přímá"32</t>
  </si>
  <si>
    <t>"SEK 3 ks trouby 6 m"9</t>
  </si>
  <si>
    <t>48</t>
  </si>
  <si>
    <t>55251467</t>
  </si>
  <si>
    <t>kroužek zámkový kovový pro extrémní tlaky a speciální konstrukce DN 400</t>
  </si>
  <si>
    <t>-699205418</t>
  </si>
  <si>
    <t>49</t>
  </si>
  <si>
    <t>55251497</t>
  </si>
  <si>
    <t>rukávec ochranný elastomerový pro trouby vodovodní hrdlové povrchová ochrana Zn+PE DN 450</t>
  </si>
  <si>
    <t>194950128</t>
  </si>
  <si>
    <t>50</t>
  </si>
  <si>
    <t>857242122</t>
  </si>
  <si>
    <t>Montáž litinových tvarovek jednoosých přírubových otevřený výkop DN 80</t>
  </si>
  <si>
    <t>-1664921976</t>
  </si>
  <si>
    <t>Montáž litinových tvarovek na potrubí litinovém tlakovém jednoosých na potrubí z trub přírubových v otevřeném výkopu, kanálu nebo v šachtě DN 80</t>
  </si>
  <si>
    <t>https://podminky.urs.cz/item/CS_URS_2025_01/857242122</t>
  </si>
  <si>
    <t>51</t>
  </si>
  <si>
    <t>799408000016</t>
  </si>
  <si>
    <t>SPOJKA JIŠTĚNÁ S ÚHLOVÝM VYCHÝLENÍM hrdlo/příruba DN 80</t>
  </si>
  <si>
    <t>-50869231</t>
  </si>
  <si>
    <t>52</t>
  </si>
  <si>
    <t>857262122</t>
  </si>
  <si>
    <t>Montáž litinových tvarovek jednoosých přírubových otevřený výkop DN 100</t>
  </si>
  <si>
    <t>-1386070949</t>
  </si>
  <si>
    <t>Montáž litinových tvarovek na potrubí litinovém tlakovém jednoosých na potrubí z trub přírubových v otevřeném výkopu, kanálu nebo v šachtě DN 100</t>
  </si>
  <si>
    <t>https://podminky.urs.cz/item/CS_URS_2025_01/857262122</t>
  </si>
  <si>
    <t>53</t>
  </si>
  <si>
    <t>HWL.853010000016</t>
  </si>
  <si>
    <t>TVAROVKA OBLOUK 90° 100</t>
  </si>
  <si>
    <t>475003553</t>
  </si>
  <si>
    <t>54</t>
  </si>
  <si>
    <t>HWL.855010008016</t>
  </si>
  <si>
    <t>TVAROVKA REDUKČNÍ FFR 100-80</t>
  </si>
  <si>
    <t>-682486952</t>
  </si>
  <si>
    <t>55</t>
  </si>
  <si>
    <t>857391131</t>
  </si>
  <si>
    <t>Montáž litinových tvarovek jednoosých hrdlových otevřený výkop s integrovaným těsněním DN 400</t>
  </si>
  <si>
    <t>31547856</t>
  </si>
  <si>
    <t>Montáž litinových tvarovek na potrubí litinovém tlakovém jednoosých na potrubí z trub hrdlových v otevřeném výkopu, kanálu nebo v šachtě s integrovaným těsněním DN 400</t>
  </si>
  <si>
    <t>https://podminky.urs.cz/item/CS_URS_2025_01/857391131</t>
  </si>
  <si>
    <t>56</t>
  </si>
  <si>
    <t>MMK400ET22P40</t>
  </si>
  <si>
    <t>MMK hrdlové koleno DN 400/22°, pro spoj TYTON nebo BRS (Sit Plus), PFA 40</t>
  </si>
  <si>
    <t>-477483436</t>
  </si>
  <si>
    <t>57</t>
  </si>
  <si>
    <t>MMK400ET45P40</t>
  </si>
  <si>
    <t>MMK hrdlové koleno DN 400/45°, pro spoj TYTON nebo BRS (Sit Plus), PFA 40</t>
  </si>
  <si>
    <t>-1598060427</t>
  </si>
  <si>
    <t>58</t>
  </si>
  <si>
    <t>797440000016</t>
  </si>
  <si>
    <t>SPOJKA JIŠTĚNÁ S ÚHLOVÝM VYCHÝLENÍM hrdlo/hrdlo 400 (398-442)</t>
  </si>
  <si>
    <t>-450665750</t>
  </si>
  <si>
    <t>59</t>
  </si>
  <si>
    <t>857394122</t>
  </si>
  <si>
    <t>Montáž litinových tvarovek odbočných přírubových otevřený výkop DN 400</t>
  </si>
  <si>
    <t>1386621802</t>
  </si>
  <si>
    <t>Montáž litinových tvarovek na potrubí litinovém tlakovém odbočných na potrubí z trub přírubových v otevřeném výkopu, kanálu nebo v šachtě DN 400</t>
  </si>
  <si>
    <t>https://podminky.urs.cz/item/CS_URS_2025_01/857394122</t>
  </si>
  <si>
    <t>60</t>
  </si>
  <si>
    <t>55251738</t>
  </si>
  <si>
    <t>tvarovka přírubová litinová s přírubovou odbočkou,práškový epoxid tl 250µm T-kus DN 400/100</t>
  </si>
  <si>
    <t>-730137662</t>
  </si>
  <si>
    <t>61</t>
  </si>
  <si>
    <t>871251211</t>
  </si>
  <si>
    <t>Montáž potrubí z PE100 RC SDR 11 otevřený výkop svařovaných elektrotvarovkou d 110 x 10,0 mm</t>
  </si>
  <si>
    <t>-1778311931</t>
  </si>
  <si>
    <t>Montáž vodovodního potrubí z polyetylenu PE100 RC v otevřeném výkopu svařovaných elektrotvarovkou SDR 11/PN16 d 110 x 10,0 mm</t>
  </si>
  <si>
    <t>https://podminky.urs.cz/item/CS_URS_2025_01/871251211</t>
  </si>
  <si>
    <t>62</t>
  </si>
  <si>
    <t>28613550</t>
  </si>
  <si>
    <t>potrubí vodovodní dvouvrstvé PE100 RC SDR11 110x10mm</t>
  </si>
  <si>
    <t>1716162906</t>
  </si>
  <si>
    <t>5*1,015 'Přepočtené koeficientem množství</t>
  </si>
  <si>
    <t>63</t>
  </si>
  <si>
    <t>877251101</t>
  </si>
  <si>
    <t>Montáž elektrospojek na vodovodním potrubí z PE trub d 110</t>
  </si>
  <si>
    <t>-1854513419</t>
  </si>
  <si>
    <t>Montáž tvarovek na vodovodním plastovém potrubí z polyetylenu PE 100 elektrotvarovek SDR 11/PN16 spojek, oblouků nebo redukcí d 110</t>
  </si>
  <si>
    <t>https://podminky.urs.cz/item/CS_URS_2025_01/877251101</t>
  </si>
  <si>
    <t>64</t>
  </si>
  <si>
    <t>28615975</t>
  </si>
  <si>
    <t>elektrospojka SDR11 PE 100 PN16 D 110mm</t>
  </si>
  <si>
    <t>-173959474</t>
  </si>
  <si>
    <t>65</t>
  </si>
  <si>
    <t>28653136</t>
  </si>
  <si>
    <t>nákružek lemový PE 100 SDR11 110mm</t>
  </si>
  <si>
    <t>992953171</t>
  </si>
  <si>
    <t>66</t>
  </si>
  <si>
    <t>TMP.727700314</t>
  </si>
  <si>
    <t>GF-Otočná příruba d 110 PP/Steel</t>
  </si>
  <si>
    <t>1817365312</t>
  </si>
  <si>
    <t>67</t>
  </si>
  <si>
    <t>891261112</t>
  </si>
  <si>
    <t>Montáž vodovodních šoupátek otevřený výkop DN 100</t>
  </si>
  <si>
    <t>335332696</t>
  </si>
  <si>
    <t>Montáž vodovodních armatur na potrubí šoupátek nebo klapek uzavíracích v otevřeném výkopu nebo v šachtách s osazením zemní soupravy (bez poklopů) DN 100</t>
  </si>
  <si>
    <t>https://podminky.urs.cz/item/CS_URS_2025_01/891261112</t>
  </si>
  <si>
    <t>68</t>
  </si>
  <si>
    <t>42221304</t>
  </si>
  <si>
    <t>šoupátko pitná voda litina GGG 50 krátká stavební dl PN10/16 DN 100x190mm</t>
  </si>
  <si>
    <t>1882664376</t>
  </si>
  <si>
    <t>69</t>
  </si>
  <si>
    <t>HWL.950110000004</t>
  </si>
  <si>
    <t>SOUPRAVA ZEMNÍ TELESKOPICKÁ E1/A-1,8 -2,5 100 (1,8-2,5m)</t>
  </si>
  <si>
    <t>632195681</t>
  </si>
  <si>
    <t>70</t>
  </si>
  <si>
    <t>892271111</t>
  </si>
  <si>
    <t>Tlaková zkouška vodou potrubí DN 100 nebo 125</t>
  </si>
  <si>
    <t>1073144049</t>
  </si>
  <si>
    <t>Tlakové zkoušky vodou na potrubí DN 100 nebo 125</t>
  </si>
  <si>
    <t>https://podminky.urs.cz/item/CS_URS_2025_01/892271111</t>
  </si>
  <si>
    <t>71</t>
  </si>
  <si>
    <t>892273122</t>
  </si>
  <si>
    <t>Proplach a dezinfekce vodovodního potrubí DN od 80 do 125</t>
  </si>
  <si>
    <t>-1032864205</t>
  </si>
  <si>
    <t>https://podminky.urs.cz/item/CS_URS_2025_01/892273122</t>
  </si>
  <si>
    <t>72</t>
  </si>
  <si>
    <t>892372111</t>
  </si>
  <si>
    <t>Zabezpečení konců potrubí DN do 300 při tlakových zkouškách vodou</t>
  </si>
  <si>
    <t>-1669292842</t>
  </si>
  <si>
    <t>Tlakové zkoušky vodou zabezpečení konců potrubí při tlakových zkouškách DN do 300</t>
  </si>
  <si>
    <t>https://podminky.urs.cz/item/CS_URS_2025_01/892372111</t>
  </si>
  <si>
    <t>73</t>
  </si>
  <si>
    <t>892421111</t>
  </si>
  <si>
    <t>Tlaková zkouška vodou potrubí DN 400 nebo 500</t>
  </si>
  <si>
    <t>1159709167</t>
  </si>
  <si>
    <t>Tlakové zkoušky vodou na potrubí DN 400 nebo 500</t>
  </si>
  <si>
    <t>https://podminky.urs.cz/item/CS_URS_2025_01/892421111</t>
  </si>
  <si>
    <t>74</t>
  </si>
  <si>
    <t>892423122</t>
  </si>
  <si>
    <t>Proplach a dezinfekce vodovodního potrubí DN 400 nebo 500</t>
  </si>
  <si>
    <t>130723345</t>
  </si>
  <si>
    <t>https://podminky.urs.cz/item/CS_URS_2025_01/892423122</t>
  </si>
  <si>
    <t>75</t>
  </si>
  <si>
    <t>892442111</t>
  </si>
  <si>
    <t>Zabezpečení konců potrubí DN přes 300 do 600 při tlakových zkouškách vodou</t>
  </si>
  <si>
    <t>-1414554375</t>
  </si>
  <si>
    <t>Tlakové zkoušky vodou zabezpečení konců potrubí při tlakových zkouškách DN přes 300 do 600</t>
  </si>
  <si>
    <t>https://podminky.urs.cz/item/CS_URS_2025_01/892442111</t>
  </si>
  <si>
    <t>76</t>
  </si>
  <si>
    <t>899401112</t>
  </si>
  <si>
    <t>Osazení poklopů uličních litinových šoupátkových</t>
  </si>
  <si>
    <t>-1976932440</t>
  </si>
  <si>
    <t>Osazení poklopů uličních s pevným rámem litinových šoupátkových</t>
  </si>
  <si>
    <t>https://podminky.urs.cz/item/CS_URS_2025_01/899401112</t>
  </si>
  <si>
    <t>77</t>
  </si>
  <si>
    <t>42291352</t>
  </si>
  <si>
    <t>poklop litinový šoupátkový pro zemní soupravy osazení do terénu a do vozovky</t>
  </si>
  <si>
    <t>-1461513106</t>
  </si>
  <si>
    <t>78</t>
  </si>
  <si>
    <t>42210050</t>
  </si>
  <si>
    <t>deska podkladová uličního poklopu litinového šoupatového</t>
  </si>
  <si>
    <t>-1974563562</t>
  </si>
  <si>
    <t>79</t>
  </si>
  <si>
    <t>899713111</t>
  </si>
  <si>
    <t>Orientační tabulky na sloupku betonovém nebo ocelovém</t>
  </si>
  <si>
    <t>1248865416</t>
  </si>
  <si>
    <t>Orientační tabulky na vodovodních a kanalizačních řadech na sloupku ocelovém nebo betonovém</t>
  </si>
  <si>
    <t>https://podminky.urs.cz/item/CS_URS_2025_01/899713111</t>
  </si>
  <si>
    <t>"hydrant+šoupata"1</t>
  </si>
  <si>
    <t>80</t>
  </si>
  <si>
    <t>899721112</t>
  </si>
  <si>
    <t>Signalizační vodič DN přes 150 mm na potrubí</t>
  </si>
  <si>
    <t>-642765283</t>
  </si>
  <si>
    <t>Signalizační vodič na potrubí DN nad 150 mm</t>
  </si>
  <si>
    <t>https://podminky.urs.cz/item/CS_URS_2025_01/899721112</t>
  </si>
  <si>
    <t>32+5</t>
  </si>
  <si>
    <t>37*1,05 'Přepočtené koeficientem množství</t>
  </si>
  <si>
    <t>81</t>
  </si>
  <si>
    <t>899722112</t>
  </si>
  <si>
    <t>Krytí potrubí z plastů výstražnou fólií z PVC přes 20 do 25 cm</t>
  </si>
  <si>
    <t>-2067624903</t>
  </si>
  <si>
    <t>Krytí potrubí z plastů výstražnou fólií z PVC šířky přes 20 do 25 cm</t>
  </si>
  <si>
    <t>https://podminky.urs.cz/item/CS_URS_2025_01/899722112</t>
  </si>
  <si>
    <t>"2× folie 25 cm"32*2+5</t>
  </si>
  <si>
    <t>82</t>
  </si>
  <si>
    <t>R8003</t>
  </si>
  <si>
    <t>Izolační bandáž přírubového spoje</t>
  </si>
  <si>
    <t>-402545828</t>
  </si>
  <si>
    <t>83</t>
  </si>
  <si>
    <t>R8005</t>
  </si>
  <si>
    <t xml:space="preserve">Příslušenství pro tlakovou zkoušku D+M </t>
  </si>
  <si>
    <t>1852803754</t>
  </si>
  <si>
    <t>spojka jištěná hrdlo/příruba DN400</t>
  </si>
  <si>
    <t>X příruba DN400</t>
  </si>
  <si>
    <t>navrtávací pas 400/80</t>
  </si>
  <si>
    <t>šoupě s kolečkem DN80</t>
  </si>
  <si>
    <t>PE hadice d90 10m</t>
  </si>
  <si>
    <t>Ostatní konstrukce a práce-bourání</t>
  </si>
  <si>
    <t>84</t>
  </si>
  <si>
    <t>916131213</t>
  </si>
  <si>
    <t>Osazení silničního obrubníku betonového stojatého s boční opěrou do lože z betonu prostého</t>
  </si>
  <si>
    <t>-442610208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</si>
  <si>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</si>
  <si>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</si>
  <si>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85</t>
  </si>
  <si>
    <t>59217073</t>
  </si>
  <si>
    <t>obrubník silniční betonový 1000x100x200mm</t>
  </si>
  <si>
    <t>237722766</t>
  </si>
  <si>
    <t>24*1,02 'Přepočtené koeficientem množství</t>
  </si>
  <si>
    <t>86</t>
  </si>
  <si>
    <t>916132113</t>
  </si>
  <si>
    <t>Osazení obruby z betonové přídlažby s boční opěrou do lože z betonu prostého</t>
  </si>
  <si>
    <t>-1079637898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</si>
  <si>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</si>
  <si>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https://podminky.urs.cz/item/CS_URS_2025_01/916132113</t>
  </si>
  <si>
    <t>87</t>
  </si>
  <si>
    <t>59218001</t>
  </si>
  <si>
    <t>krajník betonový silniční 500x250x80mm</t>
  </si>
  <si>
    <t>969167943</t>
  </si>
  <si>
    <t>88</t>
  </si>
  <si>
    <t>916231213</t>
  </si>
  <si>
    <t>Osazení chodníkového obrubníku betonového stojatého s boční opěrou do lože z betonu prostého</t>
  </si>
  <si>
    <t>-294607224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</si>
  <si>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</si>
  <si>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</si>
  <si>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89</t>
  </si>
  <si>
    <t>59217017</t>
  </si>
  <si>
    <t>obrubník betonový chodníkový 1000x100x250mm</t>
  </si>
  <si>
    <t>-1537481294</t>
  </si>
  <si>
    <t>50*1,02 'Přepočtené koeficientem množství</t>
  </si>
  <si>
    <t>90</t>
  </si>
  <si>
    <t>919731121</t>
  </si>
  <si>
    <t>Zarovnání styčné plochy podkladu nebo krytu živičného tl do 50 mm</t>
  </si>
  <si>
    <t>-1027524875</t>
  </si>
  <si>
    <t>Zarovnání styčné plochy podkladu nebo krytu podél vybourané části komunikace nebo zpevněné plochy živičné tl. do 50 mm</t>
  </si>
  <si>
    <t>https://podminky.urs.cz/item/CS_URS_2025_01/919731121</t>
  </si>
  <si>
    <t>"místní komunikace"5*2</t>
  </si>
  <si>
    <t>91</t>
  </si>
  <si>
    <t>919732221</t>
  </si>
  <si>
    <t>Styčná spára napojení nového živičného povrchu na stávající za tepla š 15 mm hl 25 mm bez prořezání</t>
  </si>
  <si>
    <t>-1634610114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</si>
  <si>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</si>
  <si>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https://podminky.urs.cz/item/CS_URS_2025_01/919732221</t>
  </si>
  <si>
    <t>"komunikace"5*2</t>
  </si>
  <si>
    <t>92</t>
  </si>
  <si>
    <t>919735111</t>
  </si>
  <si>
    <t>Řezání stávajícího živičného krytu hl do 50 mm</t>
  </si>
  <si>
    <t>1331775706</t>
  </si>
  <si>
    <t>Řezání stávajícího živičného krytu nebo podkladu hloubky do 50 mm</t>
  </si>
  <si>
    <t>https://podminky.urs.cz/item/CS_URS_2025_01/919735111</t>
  </si>
  <si>
    <t>"místní komunikace"5*2*2</t>
  </si>
  <si>
    <t>93</t>
  </si>
  <si>
    <t>938909311</t>
  </si>
  <si>
    <t>Čištění vozovek metením strojně podkladu nebo krytu betonového nebo živičného</t>
  </si>
  <si>
    <t>-1133305164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</si>
  <si>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</si>
  <si>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https://podminky.urs.cz/item/CS_URS_2025_01/938909311</t>
  </si>
  <si>
    <t>"místní komunikace"6*10</t>
  </si>
  <si>
    <t>94</t>
  </si>
  <si>
    <t>979054451</t>
  </si>
  <si>
    <t>Očištění vybouraných zámkových dlaždic s původním spárováním z kameniva těženého</t>
  </si>
  <si>
    <t>2140431787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</si>
  <si>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</si>
  <si>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https://podminky.urs.cz/item/CS_URS_2025_01/979054451</t>
  </si>
  <si>
    <t>"chodník"65</t>
  </si>
  <si>
    <t>997</t>
  </si>
  <si>
    <t>Přesun sutě</t>
  </si>
  <si>
    <t>95</t>
  </si>
  <si>
    <t>997221551</t>
  </si>
  <si>
    <t>Vodorovná doprava suti ze sypkých materiálů do 1 km</t>
  </si>
  <si>
    <t>-1153762981</t>
  </si>
  <si>
    <t>Vodorovná doprava suti bez naložení, ale se složením a s hrubým urovnáním ze sypkých materiálů, na vzdálenost do 1 km</t>
  </si>
  <si>
    <t>https://podminky.urs.cz/item/CS_URS_2025_01/997221551</t>
  </si>
  <si>
    <t>96</t>
  </si>
  <si>
    <t>997221559</t>
  </si>
  <si>
    <t>Příplatek ZKD 1 km u vodorovné dopravy suti ze sypkých materiálů</t>
  </si>
  <si>
    <t>1972264428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</si>
  <si>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</si>
  <si>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</si>
  <si>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89,04*10 'Přepočtené koeficientem množství</t>
  </si>
  <si>
    <t>97</t>
  </si>
  <si>
    <t>997221611</t>
  </si>
  <si>
    <t>Nakládání suti na dopravní prostředky pro vodorovnou dopravu</t>
  </si>
  <si>
    <t>-261446077</t>
  </si>
  <si>
    <t>Nakládání na dopravní prostředky pro vodorovnou dopravu suti</t>
  </si>
  <si>
    <t>https://podminky.urs.cz/item/CS_URS_2025_01/997221611</t>
  </si>
  <si>
    <t>98</t>
  </si>
  <si>
    <t>997221615</t>
  </si>
  <si>
    <t>Poplatek za uložení na skládce (skládkovné) stavebního odpadu betonového kód odpadu 17 01 01</t>
  </si>
  <si>
    <t>-1122265054</t>
  </si>
  <si>
    <t>Poplatek za uložení stavebního odpadu na skládce (skládkovné) z prostého betonu zatříděného do Katalogu odpadů pod kódem 17 01 01</t>
  </si>
  <si>
    <t>https://podminky.urs.cz/item/CS_URS_2025_01/997221615</t>
  </si>
  <si>
    <t>9,84+2+16,9</t>
  </si>
  <si>
    <t>99</t>
  </si>
  <si>
    <t>997221645</t>
  </si>
  <si>
    <t>Poplatek za uložení na skládce (skládkovné) odpadu asfaltového bez dehtu kód odpadu 17 03 02</t>
  </si>
  <si>
    <t>2136840474</t>
  </si>
  <si>
    <t>Poplatek za uložení stavebního odpadu na skládce (skládkovné) asfaltového bez obsahu dehtu zatříděného do Katalogu odpadů pod kódem 17 03 02</t>
  </si>
  <si>
    <t>https://podminky.urs.cz/item/CS_URS_2025_01/997221645</t>
  </si>
  <si>
    <t>13,200</t>
  </si>
  <si>
    <t>100</t>
  </si>
  <si>
    <t>997221655</t>
  </si>
  <si>
    <t>Poplatek za uložení na skládce (skládkovné) zeminy a kamení kód odpadu 17 05 04</t>
  </si>
  <si>
    <t>1958719600</t>
  </si>
  <si>
    <t>Poplatek za uložení stavebního odpadu na skládce (skládkovné) zeminy a kamení zatříděného do Katalogu odpadů pod kódem 17 05 04</t>
  </si>
  <si>
    <t>https://podminky.urs.cz/item/CS_URS_2025_01/997221655</t>
  </si>
  <si>
    <t>89,040-28,740-13,200</t>
  </si>
  <si>
    <t>998</t>
  </si>
  <si>
    <t>Přesun hmot</t>
  </si>
  <si>
    <t>101</t>
  </si>
  <si>
    <t>998273102</t>
  </si>
  <si>
    <t>Přesun hmot pro trubní vedení z trub litinových otevřený výkop</t>
  </si>
  <si>
    <t>-1568662675</t>
  </si>
  <si>
    <t>Přesun hmot pro trubní vedení hloubené z trub litinových pro vodovody nebo kanalizace v otevřeném výkopu dopravní vzdálenost do 15 m</t>
  </si>
  <si>
    <t>https://podminky.urs.cz/item/CS_URS_2025_01/998273102</t>
  </si>
  <si>
    <t xml:space="preserve">VODOVOD_B - ÚSEK B - ZÁSOBNÍ VODOVODNÍ ŘAD DN 400 </t>
  </si>
  <si>
    <t>10*12</t>
  </si>
  <si>
    <t>119001402</t>
  </si>
  <si>
    <t>Dočasné zajištění potrubí ocelového nebo litinového DN přes 200 do 500 mm</t>
  </si>
  <si>
    <t>-477621420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</si>
  <si>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</si>
  <si>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https://podminky.urs.cz/item/CS_URS_2025_01/119001402</t>
  </si>
  <si>
    <t>"stávající vodovod"4</t>
  </si>
  <si>
    <t>-1658665775</t>
  </si>
  <si>
    <t>"plynovod"1,9</t>
  </si>
  <si>
    <t>"pracovní pás"118*3</t>
  </si>
  <si>
    <t>132154204</t>
  </si>
  <si>
    <t>Hloubení zapažených rýh š do 2000 mm v hornině třídy těžitelnosti I skupiny 1 a 2 objem do 500 m3</t>
  </si>
  <si>
    <t>-278017528</t>
  </si>
  <si>
    <t>Hloubení zapažených rýh šířky přes 800 do 2 000 mm strojně s urovnáním dna do předepsaného profilu a spádu v hornině třídy těžitelnosti I skupiny 1 a 2 přes 100 do 500 m3</t>
  </si>
  <si>
    <t>https://podminky.urs.cz/item/CS_URS_2025_01/132154204</t>
  </si>
  <si>
    <t>"zelený pás - 60%"118*1,9*(2,1-0,2)*0,6</t>
  </si>
  <si>
    <t>132254204</t>
  </si>
  <si>
    <t>Hloubení zapažených rýh š do 2000 mm v hornině třídy těžitelnosti I skupiny 3 objem do 500 m3</t>
  </si>
  <si>
    <t>-983084589</t>
  </si>
  <si>
    <t>Hloubení zapažených rýh šířky přes 800 do 2 000 mm strojně s urovnáním dna do předepsaného profilu a spádu v hornině třídy těžitelnosti I skupiny 3 přes 100 do 500 m3</t>
  </si>
  <si>
    <t>https://podminky.urs.cz/item/CS_URS_2025_01/132254204</t>
  </si>
  <si>
    <t>"zelený pás - 40%"118*1,9*(2,1-0,2)*0,4</t>
  </si>
  <si>
    <t>"sdělovací kabel"1*1,9*0,6</t>
  </si>
  <si>
    <t>"odvoz na mezideponii"118*1,9*(2,1-0,2)</t>
  </si>
  <si>
    <t>"odvoz mezideponie - zpětný zásyp"118*1,9*(2,1-0,2-0,25)-0,5*118*3,14*0,25*0,25</t>
  </si>
  <si>
    <t>"zásyp rýhy vykopanou zeminou"118*1,9*(2,1-0,2-0,25)</t>
  </si>
  <si>
    <t>R1001</t>
  </si>
  <si>
    <t>Kopané sondy pro určení polohy podzemních vedení</t>
  </si>
  <si>
    <t>-578079592</t>
  </si>
  <si>
    <t>Kopané sondy pro určení polohy podzemních vedení včetně zásypu</t>
  </si>
  <si>
    <t>119001422</t>
  </si>
  <si>
    <t>Dočasné zajištění kabelů a kabelových tratí z 6 volně ložených kabelů</t>
  </si>
  <si>
    <t>416176451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</si>
  <si>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</si>
  <si>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https://podminky.urs.cz/item/CS_URS_2025_01/119001422</t>
  </si>
  <si>
    <t>"sdělovací kabel"1*1,9</t>
  </si>
  <si>
    <t>2*118</t>
  </si>
  <si>
    <t>118*2,1*2</t>
  </si>
  <si>
    <t>17</t>
  </si>
  <si>
    <t>"nakládání na mezideponii"118*1,9*(2,1-0,2-0,25)-0,5*118*3,14*0,25*0,25</t>
  </si>
  <si>
    <t>18</t>
  </si>
  <si>
    <t>"uložení na mezideponii"118*1,9*(2,1-0,2)</t>
  </si>
  <si>
    <t>"zásyp rýhy vykopanou zeminou"118*1,9*(2,1-0,2-0,25)-0,5*118*3,14*0,25*0,25</t>
  </si>
  <si>
    <t>"zásyp kolem vzdušníku"1,0*1,0*2,1</t>
  </si>
  <si>
    <t>10,08*1,9 'Přepočtené koeficientem množství</t>
  </si>
  <si>
    <t>"obsyp potrubí dle vzorového řezu"1,9*0,25*118-0,5*118*3,14*0,25*0,25</t>
  </si>
  <si>
    <t>44,471*1,9 'Přepočtené koeficientem množství</t>
  </si>
  <si>
    <t>118</t>
  </si>
  <si>
    <t>100*0,2*0,2*3,14</t>
  </si>
  <si>
    <t>"uvažováno po 30 m, rozměr 1,5*1,5*2,0 m"6</t>
  </si>
  <si>
    <t>"podle míst pro šachty"6</t>
  </si>
  <si>
    <t>"podkladní vrstva"118*1,9*0,15</t>
  </si>
  <si>
    <t>"tvarovka 22,5"2*0,89</t>
  </si>
  <si>
    <t>"tvarovka 45"2*2,54</t>
  </si>
  <si>
    <t>"T KUS"2*3,86</t>
  </si>
  <si>
    <t>"tvarovka 22,5"2*1,9*0,7*2</t>
  </si>
  <si>
    <t>"tvarovka 45"2*1,9*0,9*2</t>
  </si>
  <si>
    <t>"T KUS"2*(1,97*0,90+1,47*0,9*2)</t>
  </si>
  <si>
    <t>"staničení km 0,150"1</t>
  </si>
  <si>
    <t>"trouba přímá"118</t>
  </si>
  <si>
    <t>"SEK 8 ks trouby 6 m"24</t>
  </si>
  <si>
    <t>857264122</t>
  </si>
  <si>
    <t>Montáž litinových tvarovek odbočných přírubových otevřený výkop DN 100</t>
  </si>
  <si>
    <t>1436436666</t>
  </si>
  <si>
    <t>Montáž litinových tvarovek na potrubí litinovém tlakovém odbočných na potrubí z trub přírubových v otevřeném výkopu, kanálu nebo v šachtě DN 100</t>
  </si>
  <si>
    <t>https://podminky.urs.cz/item/CS_URS_2025_01/857264122</t>
  </si>
  <si>
    <t>55253515</t>
  </si>
  <si>
    <t>tvarovka přírubová litinová s přírubovou odbočkou,práškový epoxid tl 250µm T-kus DN 100/80</t>
  </si>
  <si>
    <t>570008914</t>
  </si>
  <si>
    <t>857392122</t>
  </si>
  <si>
    <t>Montáž litinových tvarovek jednoosých přírubových otevřený výkop DN 400</t>
  </si>
  <si>
    <t>-32203608</t>
  </si>
  <si>
    <t>Montáž litinových tvarovek na potrubí litinovém tlakovém jednoosých na potrubí z trub přírubových v otevřeném výkopu, kanálu nebo v šachtě DN 400</t>
  </si>
  <si>
    <t>https://podminky.urs.cz/item/CS_URS_2025_01/857392122</t>
  </si>
  <si>
    <t>799440000010</t>
  </si>
  <si>
    <t>SPOJKA JIŠTĚNÁ S ÚHLOVÝM VYCHÝLENÍM hrdlo/příruba 400 (398-442)</t>
  </si>
  <si>
    <t>457233091</t>
  </si>
  <si>
    <t>55251737</t>
  </si>
  <si>
    <t>tvarovka přírubová litinová s přírubovou odbočkou,práškový epoxid tl 250µm T-kus DN 400/80</t>
  </si>
  <si>
    <t>1926497696</t>
  </si>
  <si>
    <t>877241101</t>
  </si>
  <si>
    <t>Montáž elektrospojek na vodovodním potrubí z PE trub d 90</t>
  </si>
  <si>
    <t>-196530868</t>
  </si>
  <si>
    <t>Montáž tvarovek na vodovodním plastovém potrubí z polyetylenu PE 100 elektrotvarovek SDR 11/PN16 spojek, oblouků nebo redukcí d 90</t>
  </si>
  <si>
    <t>https://podminky.urs.cz/item/CS_URS_2025_01/877241101</t>
  </si>
  <si>
    <t>28615974</t>
  </si>
  <si>
    <t>elektrospojka SDR11 PE 100 PN16 D 90mm</t>
  </si>
  <si>
    <t>1785960748</t>
  </si>
  <si>
    <t>28653135</t>
  </si>
  <si>
    <t>nákružek lemový PE 100 SDR11 90mm</t>
  </si>
  <si>
    <t>558482215</t>
  </si>
  <si>
    <t>TMP.727700313</t>
  </si>
  <si>
    <t>GF-Otočná příruba d 90 PP/Steel</t>
  </si>
  <si>
    <t>-654531318</t>
  </si>
  <si>
    <t>891241112</t>
  </si>
  <si>
    <t>Montáž vodovodních šoupátek otevřený výkop DN 80</t>
  </si>
  <si>
    <t>-230300334</t>
  </si>
  <si>
    <t>Montáž vodovodních armatur na potrubí šoupátek nebo klapek uzavíracích v otevřeném výkopu nebo v šachtách s osazením zemní soupravy (bez poklopů) DN 80</t>
  </si>
  <si>
    <t>https://podminky.urs.cz/item/CS_URS_2025_01/891241112</t>
  </si>
  <si>
    <t>42221303</t>
  </si>
  <si>
    <t>šoupátko pitná voda litina GGG 50 krátká stavební dl PN10/16 DN 80x180mm</t>
  </si>
  <si>
    <t>-856108823</t>
  </si>
  <si>
    <t>HWL.950108000004</t>
  </si>
  <si>
    <t>SOUPRAVA ZEMNÍ TELESKOPICKÁ E1/A 1,8-2,5 65-80 E1/80 A (1,8-2,5m)</t>
  </si>
  <si>
    <t>-1213846799</t>
  </si>
  <si>
    <t>891247112</t>
  </si>
  <si>
    <t>Montáž hydrantů podzemních DN 80</t>
  </si>
  <si>
    <t>1787848291</t>
  </si>
  <si>
    <t>Montáž vodovodních armatur na potrubí hydrantů podzemních (bez osazení poklopů) DN 80</t>
  </si>
  <si>
    <t>https://podminky.urs.cz/item/CS_URS_2025_01/891247112</t>
  </si>
  <si>
    <t>HWL.982208012516</t>
  </si>
  <si>
    <t>HYDRANT ODVZDUŠŇOVACÍ PN 1-16 1305/80</t>
  </si>
  <si>
    <t>-1324443167</t>
  </si>
  <si>
    <t>891391112</t>
  </si>
  <si>
    <t>Montáž vodovodních šoupátek otevřený výkop DN 400</t>
  </si>
  <si>
    <t>1299477864</t>
  </si>
  <si>
    <t>Montáž vodovodních armatur na potrubí šoupátek nebo klapek uzavíracích v otevřeném výkopu nebo v šachtách s osazením zemní soupravy (bez poklopů) DN 400</t>
  </si>
  <si>
    <t>https://podminky.urs.cz/item/CS_URS_2025_01/891391112</t>
  </si>
  <si>
    <t>42221311</t>
  </si>
  <si>
    <t>šoupátko pitná voda litina GGG 50 krátká stavební dl PN10/16 DN 400x310mm</t>
  </si>
  <si>
    <t>-440591166</t>
  </si>
  <si>
    <t>HWL.950260000005</t>
  </si>
  <si>
    <t>SOUPRAVA ZEMNÍ TELESKOPICKÁ-2,0-2,3 600 (2,0-2,3m)</t>
  </si>
  <si>
    <t>387476082</t>
  </si>
  <si>
    <t>899401113</t>
  </si>
  <si>
    <t>Osazení poklopů uličních litinových hydrantových</t>
  </si>
  <si>
    <t>-1574714821</t>
  </si>
  <si>
    <t>Osazení poklopů uličních s pevným rámem litinových hydrantových</t>
  </si>
  <si>
    <t>https://podminky.urs.cz/item/CS_URS_2025_01/899401113</t>
  </si>
  <si>
    <t>HWL.179000000000</t>
  </si>
  <si>
    <t>POKLOP ODVZDUŠŇOVACÍ HYDRANTY</t>
  </si>
  <si>
    <t>809722794</t>
  </si>
  <si>
    <t>56230638</t>
  </si>
  <si>
    <t>deska podkladová uličního poklopu plastového hydrantového</t>
  </si>
  <si>
    <t>1347321611</t>
  </si>
  <si>
    <t>"hydrant+šoupata"5</t>
  </si>
  <si>
    <t>118*1,05 'Přepočtené koeficientem množství</t>
  </si>
  <si>
    <t>"2× folie 25 cm"118*2</t>
  </si>
  <si>
    <t>SEZNAM FIGUR</t>
  </si>
  <si>
    <t>Výměra</t>
  </si>
  <si>
    <t>jáma</t>
  </si>
  <si>
    <t>lože</t>
  </si>
  <si>
    <t>odvoz</t>
  </si>
  <si>
    <t>ornice</t>
  </si>
  <si>
    <t>rýha</t>
  </si>
  <si>
    <t>zásyp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</si>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</sst>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103000" TargetMode="External" /><Relationship Id="rId3" Type="http://schemas.openxmlformats.org/officeDocument/2006/relationships/hyperlink" Target="https://podminky.urs.cz/item/CS_URS_2025_01/012303000" TargetMode="External" /><Relationship Id="rId4" Type="http://schemas.openxmlformats.org/officeDocument/2006/relationships/hyperlink" Target="https://podminky.urs.cz/item/CS_URS_2025_01/013254000" TargetMode="External" /><Relationship Id="rId5" Type="http://schemas.openxmlformats.org/officeDocument/2006/relationships/hyperlink" Target="https://podminky.urs.cz/item/CS_URS_2025_01/013294000" TargetMode="External" /><Relationship Id="rId6" Type="http://schemas.openxmlformats.org/officeDocument/2006/relationships/hyperlink" Target="https://podminky.urs.cz/item/CS_URS_2025_01/032803000" TargetMode="External" /><Relationship Id="rId7" Type="http://schemas.openxmlformats.org/officeDocument/2006/relationships/hyperlink" Target="https://podminky.urs.cz/item/CS_URS_2025_01/034303000" TargetMode="External" /><Relationship Id="rId8" Type="http://schemas.openxmlformats.org/officeDocument/2006/relationships/hyperlink" Target="https://podminky.urs.cz/item/CS_URS_2025_01/034503000" TargetMode="External" /><Relationship Id="rId9" Type="http://schemas.openxmlformats.org/officeDocument/2006/relationships/hyperlink" Target="https://podminky.urs.cz/item/CS_URS_2025_01/041414000" TargetMode="External" /><Relationship Id="rId10" Type="http://schemas.openxmlformats.org/officeDocument/2006/relationships/hyperlink" Target="https://podminky.urs.cz/item/CS_URS_2025_01/043154000" TargetMode="External" /><Relationship Id="rId11" Type="http://schemas.openxmlformats.org/officeDocument/2006/relationships/hyperlink" Target="https://podminky.urs.cz/item/CS_URS_2025_01/043203003" TargetMode="External" /><Relationship Id="rId12" Type="http://schemas.openxmlformats.org/officeDocument/2006/relationships/hyperlink" Target="https://podminky.urs.cz/item/CS_URS_2025_01/049103000" TargetMode="External" /><Relationship Id="rId13" Type="http://schemas.openxmlformats.org/officeDocument/2006/relationships/hyperlink" Target="https://podminky.urs.cz/item/CS_URS_2025_01/053002000" TargetMode="External" /><Relationship Id="rId14" Type="http://schemas.openxmlformats.org/officeDocument/2006/relationships/hyperlink" Target="https://podminky.urs.cz/item/CS_URS_2025_01/070001000" TargetMode="External" /><Relationship Id="rId15" Type="http://schemas.openxmlformats.org/officeDocument/2006/relationships/hyperlink" Target="https://podminky.urs.cz/item/CS_URS_2025_01/022002000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101" TargetMode="External" /><Relationship Id="rId2" Type="http://schemas.openxmlformats.org/officeDocument/2006/relationships/hyperlink" Target="https://podminky.urs.cz/item/CS_URS_2025_01/113106123" TargetMode="External" /><Relationship Id="rId3" Type="http://schemas.openxmlformats.org/officeDocument/2006/relationships/hyperlink" Target="https://podminky.urs.cz/item/CS_URS_2025_01/113107152" TargetMode="External" /><Relationship Id="rId4" Type="http://schemas.openxmlformats.org/officeDocument/2006/relationships/hyperlink" Target="https://podminky.urs.cz/item/CS_URS_2025_01/113107323" TargetMode="External" /><Relationship Id="rId5" Type="http://schemas.openxmlformats.org/officeDocument/2006/relationships/hyperlink" Target="https://podminky.urs.cz/item/CS_URS_2025_01/113107342" TargetMode="External" /><Relationship Id="rId6" Type="http://schemas.openxmlformats.org/officeDocument/2006/relationships/hyperlink" Target="https://podminky.urs.cz/item/CS_URS_2025_01/113202111" TargetMode="External" /><Relationship Id="rId7" Type="http://schemas.openxmlformats.org/officeDocument/2006/relationships/hyperlink" Target="https://podminky.urs.cz/item/CS_URS_2025_01/113204111" TargetMode="External" /><Relationship Id="rId8" Type="http://schemas.openxmlformats.org/officeDocument/2006/relationships/hyperlink" Target="https://podminky.urs.cz/item/CS_URS_2025_01/115101202" TargetMode="External" /><Relationship Id="rId9" Type="http://schemas.openxmlformats.org/officeDocument/2006/relationships/hyperlink" Target="https://podminky.urs.cz/item/CS_URS_2025_01/115101302" TargetMode="External" /><Relationship Id="rId10" Type="http://schemas.openxmlformats.org/officeDocument/2006/relationships/hyperlink" Target="https://podminky.urs.cz/item/CS_URS_2025_01/119001405" TargetMode="External" /><Relationship Id="rId11" Type="http://schemas.openxmlformats.org/officeDocument/2006/relationships/hyperlink" Target="https://podminky.urs.cz/item/CS_URS_2025_01/119001421" TargetMode="External" /><Relationship Id="rId12" Type="http://schemas.openxmlformats.org/officeDocument/2006/relationships/hyperlink" Target="https://podminky.urs.cz/item/CS_URS_2025_01/121151113" TargetMode="External" /><Relationship Id="rId13" Type="http://schemas.openxmlformats.org/officeDocument/2006/relationships/hyperlink" Target="https://podminky.urs.cz/item/CS_URS_2025_01/132154203" TargetMode="External" /><Relationship Id="rId14" Type="http://schemas.openxmlformats.org/officeDocument/2006/relationships/hyperlink" Target="https://podminky.urs.cz/item/CS_URS_2025_01/132254203" TargetMode="External" /><Relationship Id="rId15" Type="http://schemas.openxmlformats.org/officeDocument/2006/relationships/hyperlink" Target="https://podminky.urs.cz/item/CS_URS_2025_01/139001101" TargetMode="External" /><Relationship Id="rId16" Type="http://schemas.openxmlformats.org/officeDocument/2006/relationships/hyperlink" Target="https://podminky.urs.cz/item/CS_URS_2025_01/162351104" TargetMode="External" /><Relationship Id="rId17" Type="http://schemas.openxmlformats.org/officeDocument/2006/relationships/hyperlink" Target="https://podminky.urs.cz/item/CS_URS_2025_01/119003227" TargetMode="External" /><Relationship Id="rId18" Type="http://schemas.openxmlformats.org/officeDocument/2006/relationships/hyperlink" Target="https://podminky.urs.cz/item/CS_URS_2025_01/119003228" TargetMode="External" /><Relationship Id="rId19" Type="http://schemas.openxmlformats.org/officeDocument/2006/relationships/hyperlink" Target="https://podminky.urs.cz/item/CS_URS_2025_01/151101102" TargetMode="External" /><Relationship Id="rId20" Type="http://schemas.openxmlformats.org/officeDocument/2006/relationships/hyperlink" Target="https://podminky.urs.cz/item/CS_URS_2025_01/151101112" TargetMode="External" /><Relationship Id="rId21" Type="http://schemas.openxmlformats.org/officeDocument/2006/relationships/hyperlink" Target="https://podminky.urs.cz/item/CS_URS_2025_01/167151111" TargetMode="External" /><Relationship Id="rId22" Type="http://schemas.openxmlformats.org/officeDocument/2006/relationships/hyperlink" Target="https://podminky.urs.cz/item/CS_URS_2025_01/171251201" TargetMode="External" /><Relationship Id="rId23" Type="http://schemas.openxmlformats.org/officeDocument/2006/relationships/hyperlink" Target="https://podminky.urs.cz/item/CS_URS_2025_01/174111109" TargetMode="External" /><Relationship Id="rId24" Type="http://schemas.openxmlformats.org/officeDocument/2006/relationships/hyperlink" Target="https://podminky.urs.cz/item/CS_URS_2025_01/174151101" TargetMode="External" /><Relationship Id="rId25" Type="http://schemas.openxmlformats.org/officeDocument/2006/relationships/hyperlink" Target="https://podminky.urs.cz/item/CS_URS_2025_01/175151101" TargetMode="External" /><Relationship Id="rId26" Type="http://schemas.openxmlformats.org/officeDocument/2006/relationships/hyperlink" Target="https://podminky.urs.cz/item/CS_URS_2025_01/212752101" TargetMode="External" /><Relationship Id="rId27" Type="http://schemas.openxmlformats.org/officeDocument/2006/relationships/hyperlink" Target="https://podminky.urs.cz/item/CS_URS_2025_01/451573111" TargetMode="External" /><Relationship Id="rId28" Type="http://schemas.openxmlformats.org/officeDocument/2006/relationships/hyperlink" Target="https://podminky.urs.cz/item/CS_URS_2025_01/452313151" TargetMode="External" /><Relationship Id="rId29" Type="http://schemas.openxmlformats.org/officeDocument/2006/relationships/hyperlink" Target="https://podminky.urs.cz/item/CS_URS_2025_01/452353111" TargetMode="External" /><Relationship Id="rId30" Type="http://schemas.openxmlformats.org/officeDocument/2006/relationships/hyperlink" Target="https://podminky.urs.cz/item/CS_URS_2025_01/452353112" TargetMode="External" /><Relationship Id="rId31" Type="http://schemas.openxmlformats.org/officeDocument/2006/relationships/hyperlink" Target="https://podminky.urs.cz/item/CS_URS_2025_01/564261011" TargetMode="External" /><Relationship Id="rId32" Type="http://schemas.openxmlformats.org/officeDocument/2006/relationships/hyperlink" Target="https://podminky.urs.cz/item/CS_URS_2025_01/564861011" TargetMode="External" /><Relationship Id="rId33" Type="http://schemas.openxmlformats.org/officeDocument/2006/relationships/hyperlink" Target="https://podminky.urs.cz/item/CS_URS_2025_01/565145111" TargetMode="External" /><Relationship Id="rId34" Type="http://schemas.openxmlformats.org/officeDocument/2006/relationships/hyperlink" Target="https://podminky.urs.cz/item/CS_URS_2025_01/573111112" TargetMode="External" /><Relationship Id="rId35" Type="http://schemas.openxmlformats.org/officeDocument/2006/relationships/hyperlink" Target="https://podminky.urs.cz/item/CS_URS_2025_01/573211109" TargetMode="External" /><Relationship Id="rId36" Type="http://schemas.openxmlformats.org/officeDocument/2006/relationships/hyperlink" Target="https://podminky.urs.cz/item/CS_URS_2025_01/577134111" TargetMode="External" /><Relationship Id="rId37" Type="http://schemas.openxmlformats.org/officeDocument/2006/relationships/hyperlink" Target="https://podminky.urs.cz/item/CS_URS_2025_01/596211110" TargetMode="External" /><Relationship Id="rId38" Type="http://schemas.openxmlformats.org/officeDocument/2006/relationships/hyperlink" Target="https://podminky.urs.cz/item/CS_URS_2025_01/850395121" TargetMode="External" /><Relationship Id="rId39" Type="http://schemas.openxmlformats.org/officeDocument/2006/relationships/hyperlink" Target="https://podminky.urs.cz/item/CS_URS_2025_01/851391131" TargetMode="External" /><Relationship Id="rId40" Type="http://schemas.openxmlformats.org/officeDocument/2006/relationships/hyperlink" Target="https://podminky.urs.cz/item/CS_URS_2025_01/857242122" TargetMode="External" /><Relationship Id="rId41" Type="http://schemas.openxmlformats.org/officeDocument/2006/relationships/hyperlink" Target="https://podminky.urs.cz/item/CS_URS_2025_01/857262122" TargetMode="External" /><Relationship Id="rId42" Type="http://schemas.openxmlformats.org/officeDocument/2006/relationships/hyperlink" Target="https://podminky.urs.cz/item/CS_URS_2025_01/857391131" TargetMode="External" /><Relationship Id="rId43" Type="http://schemas.openxmlformats.org/officeDocument/2006/relationships/hyperlink" Target="https://podminky.urs.cz/item/CS_URS_2025_01/857394122" TargetMode="External" /><Relationship Id="rId44" Type="http://schemas.openxmlformats.org/officeDocument/2006/relationships/hyperlink" Target="https://podminky.urs.cz/item/CS_URS_2025_01/871251211" TargetMode="External" /><Relationship Id="rId45" Type="http://schemas.openxmlformats.org/officeDocument/2006/relationships/hyperlink" Target="https://podminky.urs.cz/item/CS_URS_2025_01/877251101" TargetMode="External" /><Relationship Id="rId46" Type="http://schemas.openxmlformats.org/officeDocument/2006/relationships/hyperlink" Target="https://podminky.urs.cz/item/CS_URS_2025_01/891261112" TargetMode="External" /><Relationship Id="rId47" Type="http://schemas.openxmlformats.org/officeDocument/2006/relationships/hyperlink" Target="https://podminky.urs.cz/item/CS_URS_2025_01/892271111" TargetMode="External" /><Relationship Id="rId48" Type="http://schemas.openxmlformats.org/officeDocument/2006/relationships/hyperlink" Target="https://podminky.urs.cz/item/CS_URS_2025_01/892273122" TargetMode="External" /><Relationship Id="rId49" Type="http://schemas.openxmlformats.org/officeDocument/2006/relationships/hyperlink" Target="https://podminky.urs.cz/item/CS_URS_2025_01/892372111" TargetMode="External" /><Relationship Id="rId50" Type="http://schemas.openxmlformats.org/officeDocument/2006/relationships/hyperlink" Target="https://podminky.urs.cz/item/CS_URS_2025_01/892421111" TargetMode="External" /><Relationship Id="rId51" Type="http://schemas.openxmlformats.org/officeDocument/2006/relationships/hyperlink" Target="https://podminky.urs.cz/item/CS_URS_2025_01/892423122" TargetMode="External" /><Relationship Id="rId52" Type="http://schemas.openxmlformats.org/officeDocument/2006/relationships/hyperlink" Target="https://podminky.urs.cz/item/CS_URS_2025_01/892442111" TargetMode="External" /><Relationship Id="rId53" Type="http://schemas.openxmlformats.org/officeDocument/2006/relationships/hyperlink" Target="https://podminky.urs.cz/item/CS_URS_2025_01/899401112" TargetMode="External" /><Relationship Id="rId54" Type="http://schemas.openxmlformats.org/officeDocument/2006/relationships/hyperlink" Target="https://podminky.urs.cz/item/CS_URS_2025_01/899713111" TargetMode="External" /><Relationship Id="rId55" Type="http://schemas.openxmlformats.org/officeDocument/2006/relationships/hyperlink" Target="https://podminky.urs.cz/item/CS_URS_2025_01/899721112" TargetMode="External" /><Relationship Id="rId56" Type="http://schemas.openxmlformats.org/officeDocument/2006/relationships/hyperlink" Target="https://podminky.urs.cz/item/CS_URS_2025_01/899722112" TargetMode="External" /><Relationship Id="rId57" Type="http://schemas.openxmlformats.org/officeDocument/2006/relationships/hyperlink" Target="https://podminky.urs.cz/item/CS_URS_2025_01/916131213" TargetMode="External" /><Relationship Id="rId58" Type="http://schemas.openxmlformats.org/officeDocument/2006/relationships/hyperlink" Target="https://podminky.urs.cz/item/CS_URS_2025_01/916132113" TargetMode="External" /><Relationship Id="rId59" Type="http://schemas.openxmlformats.org/officeDocument/2006/relationships/hyperlink" Target="https://podminky.urs.cz/item/CS_URS_2025_01/916231213" TargetMode="External" /><Relationship Id="rId60" Type="http://schemas.openxmlformats.org/officeDocument/2006/relationships/hyperlink" Target="https://podminky.urs.cz/item/CS_URS_2025_01/919731121" TargetMode="External" /><Relationship Id="rId61" Type="http://schemas.openxmlformats.org/officeDocument/2006/relationships/hyperlink" Target="https://podminky.urs.cz/item/CS_URS_2025_01/919732221" TargetMode="External" /><Relationship Id="rId62" Type="http://schemas.openxmlformats.org/officeDocument/2006/relationships/hyperlink" Target="https://podminky.urs.cz/item/CS_URS_2025_01/919735111" TargetMode="External" /><Relationship Id="rId63" Type="http://schemas.openxmlformats.org/officeDocument/2006/relationships/hyperlink" Target="https://podminky.urs.cz/item/CS_URS_2025_01/938909311" TargetMode="External" /><Relationship Id="rId64" Type="http://schemas.openxmlformats.org/officeDocument/2006/relationships/hyperlink" Target="https://podminky.urs.cz/item/CS_URS_2025_01/979054451" TargetMode="External" /><Relationship Id="rId65" Type="http://schemas.openxmlformats.org/officeDocument/2006/relationships/hyperlink" Target="https://podminky.urs.cz/item/CS_URS_2025_01/997221551" TargetMode="External" /><Relationship Id="rId66" Type="http://schemas.openxmlformats.org/officeDocument/2006/relationships/hyperlink" Target="https://podminky.urs.cz/item/CS_URS_2025_01/997221559" TargetMode="External" /><Relationship Id="rId67" Type="http://schemas.openxmlformats.org/officeDocument/2006/relationships/hyperlink" Target="https://podminky.urs.cz/item/CS_URS_2025_01/997221611" TargetMode="External" /><Relationship Id="rId68" Type="http://schemas.openxmlformats.org/officeDocument/2006/relationships/hyperlink" Target="https://podminky.urs.cz/item/CS_URS_2025_01/997221615" TargetMode="External" /><Relationship Id="rId69" Type="http://schemas.openxmlformats.org/officeDocument/2006/relationships/hyperlink" Target="https://podminky.urs.cz/item/CS_URS_2025_01/997221645" TargetMode="External" /><Relationship Id="rId70" Type="http://schemas.openxmlformats.org/officeDocument/2006/relationships/hyperlink" Target="https://podminky.urs.cz/item/CS_URS_2025_01/997221655" TargetMode="External" /><Relationship Id="rId71" Type="http://schemas.openxmlformats.org/officeDocument/2006/relationships/hyperlink" Target="https://podminky.urs.cz/item/CS_URS_2025_01/998273102" TargetMode="External" /><Relationship Id="rId7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2" TargetMode="External" /><Relationship Id="rId2" Type="http://schemas.openxmlformats.org/officeDocument/2006/relationships/hyperlink" Target="https://podminky.urs.cz/item/CS_URS_2025_01/115101302" TargetMode="External" /><Relationship Id="rId3" Type="http://schemas.openxmlformats.org/officeDocument/2006/relationships/hyperlink" Target="https://podminky.urs.cz/item/CS_URS_2025_01/119001402" TargetMode="External" /><Relationship Id="rId4" Type="http://schemas.openxmlformats.org/officeDocument/2006/relationships/hyperlink" Target="https://podminky.urs.cz/item/CS_URS_2025_01/119001405" TargetMode="External" /><Relationship Id="rId5" Type="http://schemas.openxmlformats.org/officeDocument/2006/relationships/hyperlink" Target="https://podminky.urs.cz/item/CS_URS_2025_01/121151113" TargetMode="External" /><Relationship Id="rId6" Type="http://schemas.openxmlformats.org/officeDocument/2006/relationships/hyperlink" Target="https://podminky.urs.cz/item/CS_URS_2025_01/132154204" TargetMode="External" /><Relationship Id="rId7" Type="http://schemas.openxmlformats.org/officeDocument/2006/relationships/hyperlink" Target="https://podminky.urs.cz/item/CS_URS_2025_01/132254204" TargetMode="External" /><Relationship Id="rId8" Type="http://schemas.openxmlformats.org/officeDocument/2006/relationships/hyperlink" Target="https://podminky.urs.cz/item/CS_URS_2025_01/139001101" TargetMode="External" /><Relationship Id="rId9" Type="http://schemas.openxmlformats.org/officeDocument/2006/relationships/hyperlink" Target="https://podminky.urs.cz/item/CS_URS_2025_01/162351104" TargetMode="External" /><Relationship Id="rId10" Type="http://schemas.openxmlformats.org/officeDocument/2006/relationships/hyperlink" Target="https://podminky.urs.cz/item/CS_URS_2025_01/174111109" TargetMode="External" /><Relationship Id="rId11" Type="http://schemas.openxmlformats.org/officeDocument/2006/relationships/hyperlink" Target="https://podminky.urs.cz/item/CS_URS_2025_01/119001422" TargetMode="External" /><Relationship Id="rId12" Type="http://schemas.openxmlformats.org/officeDocument/2006/relationships/hyperlink" Target="https://podminky.urs.cz/item/CS_URS_2025_01/119003227" TargetMode="External" /><Relationship Id="rId13" Type="http://schemas.openxmlformats.org/officeDocument/2006/relationships/hyperlink" Target="https://podminky.urs.cz/item/CS_URS_2025_01/119003228" TargetMode="External" /><Relationship Id="rId14" Type="http://schemas.openxmlformats.org/officeDocument/2006/relationships/hyperlink" Target="https://podminky.urs.cz/item/CS_URS_2025_01/151101102" TargetMode="External" /><Relationship Id="rId15" Type="http://schemas.openxmlformats.org/officeDocument/2006/relationships/hyperlink" Target="https://podminky.urs.cz/item/CS_URS_2025_01/151101112" TargetMode="External" /><Relationship Id="rId16" Type="http://schemas.openxmlformats.org/officeDocument/2006/relationships/hyperlink" Target="https://podminky.urs.cz/item/CS_URS_2025_01/167151111" TargetMode="External" /><Relationship Id="rId17" Type="http://schemas.openxmlformats.org/officeDocument/2006/relationships/hyperlink" Target="https://podminky.urs.cz/item/CS_URS_2025_01/171251201" TargetMode="External" /><Relationship Id="rId18" Type="http://schemas.openxmlformats.org/officeDocument/2006/relationships/hyperlink" Target="https://podminky.urs.cz/item/CS_URS_2025_01/174151101" TargetMode="External" /><Relationship Id="rId19" Type="http://schemas.openxmlformats.org/officeDocument/2006/relationships/hyperlink" Target="https://podminky.urs.cz/item/CS_URS_2025_01/175151101" TargetMode="External" /><Relationship Id="rId20" Type="http://schemas.openxmlformats.org/officeDocument/2006/relationships/hyperlink" Target="https://podminky.urs.cz/item/CS_URS_2025_01/212752101" TargetMode="External" /><Relationship Id="rId21" Type="http://schemas.openxmlformats.org/officeDocument/2006/relationships/hyperlink" Target="https://podminky.urs.cz/item/CS_URS_2025_01/451573111" TargetMode="External" /><Relationship Id="rId22" Type="http://schemas.openxmlformats.org/officeDocument/2006/relationships/hyperlink" Target="https://podminky.urs.cz/item/CS_URS_2025_01/452313151" TargetMode="External" /><Relationship Id="rId23" Type="http://schemas.openxmlformats.org/officeDocument/2006/relationships/hyperlink" Target="https://podminky.urs.cz/item/CS_URS_2025_01/452353111" TargetMode="External" /><Relationship Id="rId24" Type="http://schemas.openxmlformats.org/officeDocument/2006/relationships/hyperlink" Target="https://podminky.urs.cz/item/CS_URS_2025_01/452353112" TargetMode="External" /><Relationship Id="rId25" Type="http://schemas.openxmlformats.org/officeDocument/2006/relationships/hyperlink" Target="https://podminky.urs.cz/item/CS_URS_2025_01/850395121" TargetMode="External" /><Relationship Id="rId26" Type="http://schemas.openxmlformats.org/officeDocument/2006/relationships/hyperlink" Target="https://podminky.urs.cz/item/CS_URS_2025_01/851391131" TargetMode="External" /><Relationship Id="rId27" Type="http://schemas.openxmlformats.org/officeDocument/2006/relationships/hyperlink" Target="https://podminky.urs.cz/item/CS_URS_2025_01/857264122" TargetMode="External" /><Relationship Id="rId28" Type="http://schemas.openxmlformats.org/officeDocument/2006/relationships/hyperlink" Target="https://podminky.urs.cz/item/CS_URS_2025_01/857391131" TargetMode="External" /><Relationship Id="rId29" Type="http://schemas.openxmlformats.org/officeDocument/2006/relationships/hyperlink" Target="https://podminky.urs.cz/item/CS_URS_2025_01/857392122" TargetMode="External" /><Relationship Id="rId30" Type="http://schemas.openxmlformats.org/officeDocument/2006/relationships/hyperlink" Target="https://podminky.urs.cz/item/CS_URS_2025_01/857394122" TargetMode="External" /><Relationship Id="rId31" Type="http://schemas.openxmlformats.org/officeDocument/2006/relationships/hyperlink" Target="https://podminky.urs.cz/item/CS_URS_2025_01/877241101" TargetMode="External" /><Relationship Id="rId32" Type="http://schemas.openxmlformats.org/officeDocument/2006/relationships/hyperlink" Target="https://podminky.urs.cz/item/CS_URS_2025_01/877251101" TargetMode="External" /><Relationship Id="rId33" Type="http://schemas.openxmlformats.org/officeDocument/2006/relationships/hyperlink" Target="https://podminky.urs.cz/item/CS_URS_2025_01/891241112" TargetMode="External" /><Relationship Id="rId34" Type="http://schemas.openxmlformats.org/officeDocument/2006/relationships/hyperlink" Target="https://podminky.urs.cz/item/CS_URS_2025_01/891247112" TargetMode="External" /><Relationship Id="rId35" Type="http://schemas.openxmlformats.org/officeDocument/2006/relationships/hyperlink" Target="https://podminky.urs.cz/item/CS_URS_2025_01/891261112" TargetMode="External" /><Relationship Id="rId36" Type="http://schemas.openxmlformats.org/officeDocument/2006/relationships/hyperlink" Target="https://podminky.urs.cz/item/CS_URS_2025_01/891391112" TargetMode="External" /><Relationship Id="rId37" Type="http://schemas.openxmlformats.org/officeDocument/2006/relationships/hyperlink" Target="https://podminky.urs.cz/item/CS_URS_2025_01/892421111" TargetMode="External" /><Relationship Id="rId38" Type="http://schemas.openxmlformats.org/officeDocument/2006/relationships/hyperlink" Target="https://podminky.urs.cz/item/CS_URS_2025_01/892423122" TargetMode="External" /><Relationship Id="rId39" Type="http://schemas.openxmlformats.org/officeDocument/2006/relationships/hyperlink" Target="https://podminky.urs.cz/item/CS_URS_2025_01/892442111" TargetMode="External" /><Relationship Id="rId40" Type="http://schemas.openxmlformats.org/officeDocument/2006/relationships/hyperlink" Target="https://podminky.urs.cz/item/CS_URS_2025_01/899401112" TargetMode="External" /><Relationship Id="rId41" Type="http://schemas.openxmlformats.org/officeDocument/2006/relationships/hyperlink" Target="https://podminky.urs.cz/item/CS_URS_2025_01/899401113" TargetMode="External" /><Relationship Id="rId42" Type="http://schemas.openxmlformats.org/officeDocument/2006/relationships/hyperlink" Target="https://podminky.urs.cz/item/CS_URS_2025_01/899713111" TargetMode="External" /><Relationship Id="rId43" Type="http://schemas.openxmlformats.org/officeDocument/2006/relationships/hyperlink" Target="https://podminky.urs.cz/item/CS_URS_2025_01/899721112" TargetMode="External" /><Relationship Id="rId44" Type="http://schemas.openxmlformats.org/officeDocument/2006/relationships/hyperlink" Target="https://podminky.urs.cz/item/CS_URS_2025_01/899722112" TargetMode="External" /><Relationship Id="rId45" Type="http://schemas.openxmlformats.org/officeDocument/2006/relationships/hyperlink" Target="https://podminky.urs.cz/item/CS_URS_2025_01/998273102" TargetMode="External" /><Relationship Id="rId4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20</v>
      </c>
      <c r="AK7" s="33" t="s">
        <v>21</v>
      </c>
      <c r="AN7" s="28" t="s">
        <v>22</v>
      </c>
      <c r="AR7" s="23"/>
      <c r="BE7" s="32"/>
      <c r="BS7" s="20" t="s">
        <v>7</v>
      </c>
    </row>
    <row r="8" s="1" customFormat="1" ht="12" customHeight="1">
      <c r="B8" s="23"/>
      <c r="D8" s="33" t="s">
        <v>23</v>
      </c>
      <c r="K8" s="28" t="s">
        <v>24</v>
      </c>
      <c r="AK8" s="33" t="s">
        <v>25</v>
      </c>
      <c r="AN8" s="34" t="s">
        <v>26</v>
      </c>
      <c r="AR8" s="23"/>
      <c r="BE8" s="32"/>
      <c r="BS8" s="20" t="s">
        <v>7</v>
      </c>
    </row>
    <row r="9" s="1" customFormat="1" ht="29.28" customHeight="1">
      <c r="B9" s="23"/>
      <c r="D9" s="27" t="s">
        <v>27</v>
      </c>
      <c r="K9" s="35" t="s">
        <v>28</v>
      </c>
      <c r="AK9" s="27" t="s">
        <v>29</v>
      </c>
      <c r="AN9" s="35" t="s">
        <v>30</v>
      </c>
      <c r="AR9" s="23"/>
      <c r="BE9" s="32"/>
      <c r="BS9" s="20" t="s">
        <v>7</v>
      </c>
    </row>
    <row r="10" s="1" customFormat="1" ht="12" customHeight="1">
      <c r="B10" s="23"/>
      <c r="D10" s="33" t="s">
        <v>31</v>
      </c>
      <c r="AK10" s="33" t="s">
        <v>32</v>
      </c>
      <c r="AN10" s="28" t="s">
        <v>33</v>
      </c>
      <c r="AR10" s="23"/>
      <c r="BE10" s="32"/>
      <c r="BS10" s="20" t="s">
        <v>7</v>
      </c>
    </row>
    <row r="11" s="1" customFormat="1" ht="18.48" customHeight="1">
      <c r="B11" s="23"/>
      <c r="E11" s="28" t="s">
        <v>34</v>
      </c>
      <c r="AK11" s="33" t="s">
        <v>35</v>
      </c>
      <c r="AN11" s="28" t="s">
        <v>36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37</v>
      </c>
      <c r="AK13" s="33" t="s">
        <v>32</v>
      </c>
      <c r="AN13" s="36" t="s">
        <v>38</v>
      </c>
      <c r="AR13" s="23"/>
      <c r="BE13" s="32"/>
      <c r="BS13" s="20" t="s">
        <v>7</v>
      </c>
    </row>
    <row r="14">
      <c r="B14" s="23"/>
      <c r="E14" s="36" t="s">
        <v>38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35</v>
      </c>
      <c r="AN14" s="36" t="s">
        <v>38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39</v>
      </c>
      <c r="AK16" s="33" t="s">
        <v>32</v>
      </c>
      <c r="AN16" s="28" t="s">
        <v>40</v>
      </c>
      <c r="AR16" s="23"/>
      <c r="BE16" s="32"/>
      <c r="BS16" s="20" t="s">
        <v>4</v>
      </c>
    </row>
    <row r="17" s="1" customFormat="1" ht="18.48" customHeight="1">
      <c r="B17" s="23"/>
      <c r="E17" s="28" t="s">
        <v>41</v>
      </c>
      <c r="AK17" s="33" t="s">
        <v>35</v>
      </c>
      <c r="AN17" s="28" t="s">
        <v>3</v>
      </c>
      <c r="AR17" s="23"/>
      <c r="BE17" s="32"/>
      <c r="BS17" s="20" t="s">
        <v>42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43</v>
      </c>
      <c r="AK19" s="33" t="s">
        <v>32</v>
      </c>
      <c r="AN19" s="28" t="s">
        <v>40</v>
      </c>
      <c r="AR19" s="23"/>
      <c r="BE19" s="32"/>
      <c r="BS19" s="20" t="s">
        <v>7</v>
      </c>
    </row>
    <row r="20" s="1" customFormat="1" ht="18.48" customHeight="1">
      <c r="B20" s="23"/>
      <c r="E20" s="28" t="s">
        <v>41</v>
      </c>
      <c r="AK20" s="33" t="s">
        <v>35</v>
      </c>
      <c r="AN20" s="28" t="s">
        <v>3</v>
      </c>
      <c r="AR20" s="23"/>
      <c r="BE20" s="32"/>
      <c r="BS20" s="20" t="s">
        <v>42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44</v>
      </c>
      <c r="AR22" s="23"/>
      <c r="BE22" s="32"/>
    </row>
    <row r="23" s="1" customFormat="1" ht="47.25" customHeight="1">
      <c r="B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R25" s="23"/>
      <c r="BE25" s="32"/>
    </row>
    <row r="26" s="2" customFormat="1" ht="25.92" customHeight="1">
      <c r="A26" s="40"/>
      <c r="B26" s="41"/>
      <c r="C26" s="40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0"/>
      <c r="AQ26" s="40"/>
      <c r="AR26" s="41"/>
      <c r="BE26" s="32"/>
    </row>
    <row r="27" s="2" customFormat="1" ht="6.96" customHeight="1">
      <c r="A27" s="40"/>
      <c r="B27" s="41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1"/>
      <c r="BE27" s="32"/>
    </row>
    <row r="28" s="2" customFormat="1">
      <c r="A28" s="40"/>
      <c r="B28" s="41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1"/>
      <c r="BE28" s="32"/>
    </row>
    <row r="29" s="3" customFormat="1" ht="14.4" customHeight="1">
      <c r="A29" s="3"/>
      <c r="B29" s="46"/>
      <c r="C29" s="3"/>
      <c r="D29" s="33" t="s">
        <v>50</v>
      </c>
      <c r="E29" s="3"/>
      <c r="F29" s="33" t="s">
        <v>51</v>
      </c>
      <c r="G29" s="3"/>
      <c r="H29" s="3"/>
      <c r="I29" s="3"/>
      <c r="J29" s="3"/>
      <c r="K29" s="3"/>
      <c r="L29" s="4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8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8">
        <f>ROUND(AV54, 2)</f>
        <v>0</v>
      </c>
      <c r="AL29" s="3"/>
      <c r="AM29" s="3"/>
      <c r="AN29" s="3"/>
      <c r="AO29" s="3"/>
      <c r="AP29" s="3"/>
      <c r="AQ29" s="3"/>
      <c r="AR29" s="46"/>
      <c r="BE29" s="49"/>
    </row>
    <row r="30" s="3" customFormat="1" ht="14.4" customHeight="1">
      <c r="A30" s="3"/>
      <c r="B30" s="46"/>
      <c r="C30" s="3"/>
      <c r="D30" s="3"/>
      <c r="E30" s="3"/>
      <c r="F30" s="33" t="s">
        <v>52</v>
      </c>
      <c r="G30" s="3"/>
      <c r="H30" s="3"/>
      <c r="I30" s="3"/>
      <c r="J30" s="3"/>
      <c r="K30" s="3"/>
      <c r="L30" s="47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8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8">
        <f>ROUND(AW54, 2)</f>
        <v>0</v>
      </c>
      <c r="AL30" s="3"/>
      <c r="AM30" s="3"/>
      <c r="AN30" s="3"/>
      <c r="AO30" s="3"/>
      <c r="AP30" s="3"/>
      <c r="AQ30" s="3"/>
      <c r="AR30" s="46"/>
      <c r="BE30" s="49"/>
    </row>
    <row r="31" hidden="1" s="3" customFormat="1" ht="14.4" customHeight="1">
      <c r="A31" s="3"/>
      <c r="B31" s="46"/>
      <c r="C31" s="3"/>
      <c r="D31" s="3"/>
      <c r="E31" s="3"/>
      <c r="F31" s="33" t="s">
        <v>53</v>
      </c>
      <c r="G31" s="3"/>
      <c r="H31" s="3"/>
      <c r="I31" s="3"/>
      <c r="J31" s="3"/>
      <c r="K31" s="3"/>
      <c r="L31" s="4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6"/>
      <c r="BE31" s="49"/>
    </row>
    <row r="32" hidden="1" s="3" customFormat="1" ht="14.4" customHeight="1">
      <c r="A32" s="3"/>
      <c r="B32" s="46"/>
      <c r="C32" s="3"/>
      <c r="D32" s="3"/>
      <c r="E32" s="3"/>
      <c r="F32" s="33" t="s">
        <v>54</v>
      </c>
      <c r="G32" s="3"/>
      <c r="H32" s="3"/>
      <c r="I32" s="3"/>
      <c r="J32" s="3"/>
      <c r="K32" s="3"/>
      <c r="L32" s="47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6"/>
      <c r="BE32" s="49"/>
    </row>
    <row r="33" hidden="1" s="3" customFormat="1" ht="14.4" customHeight="1">
      <c r="A33" s="3"/>
      <c r="B33" s="46"/>
      <c r="C33" s="3"/>
      <c r="D33" s="3"/>
      <c r="E33" s="3"/>
      <c r="F33" s="33" t="s">
        <v>55</v>
      </c>
      <c r="G33" s="3"/>
      <c r="H33" s="3"/>
      <c r="I33" s="3"/>
      <c r="J33" s="3"/>
      <c r="K33" s="3"/>
      <c r="L33" s="4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8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8">
        <v>0</v>
      </c>
      <c r="AL33" s="3"/>
      <c r="AM33" s="3"/>
      <c r="AN33" s="3"/>
      <c r="AO33" s="3"/>
      <c r="AP33" s="3"/>
      <c r="AQ33" s="3"/>
      <c r="AR33" s="46"/>
      <c r="BE33" s="3"/>
    </row>
    <row r="34" s="2" customFormat="1" ht="6.96" customHeight="1">
      <c r="A34" s="40"/>
      <c r="B34" s="41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1"/>
      <c r="BE34" s="40"/>
    </row>
    <row r="35" s="2" customFormat="1" ht="25.92" customHeight="1">
      <c r="A35" s="40"/>
      <c r="B35" s="41"/>
      <c r="C35" s="50"/>
      <c r="D35" s="51" t="s">
        <v>56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57</v>
      </c>
      <c r="U35" s="52"/>
      <c r="V35" s="52"/>
      <c r="W35" s="52"/>
      <c r="X35" s="54" t="s">
        <v>58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40"/>
    </row>
    <row r="36" s="2" customFormat="1" ht="6.96" customHeight="1">
      <c r="A36" s="40"/>
      <c r="B36" s="41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1"/>
      <c r="BE36" s="40"/>
    </row>
    <row r="37" s="2" customFormat="1" ht="6.96" customHeight="1">
      <c r="A37" s="40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1"/>
      <c r="BE37" s="40"/>
    </row>
    <row r="41" s="2" customFormat="1" ht="6.96" customHeight="1">
      <c r="A41" s="40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1"/>
      <c r="BE41" s="40"/>
    </row>
    <row r="42" s="2" customFormat="1" ht="24.96" customHeight="1">
      <c r="A42" s="40"/>
      <c r="B42" s="41"/>
      <c r="C42" s="24" t="s">
        <v>59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1"/>
      <c r="BE42" s="40"/>
    </row>
    <row r="43" s="2" customFormat="1" ht="6.96" customHeight="1">
      <c r="A43" s="40"/>
      <c r="B43" s="41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1"/>
      <c r="BE43" s="40"/>
    </row>
    <row r="44" s="4" customFormat="1" ht="12" customHeight="1">
      <c r="A44" s="4"/>
      <c r="B44" s="61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22_2024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1"/>
      <c r="BE44" s="4"/>
    </row>
    <row r="45" s="5" customFormat="1" ht="36.96" customHeight="1">
      <c r="A45" s="5"/>
      <c r="B45" s="62"/>
      <c r="C45" s="63" t="s">
        <v>17</v>
      </c>
      <c r="D45" s="5"/>
      <c r="E45" s="5"/>
      <c r="F45" s="5"/>
      <c r="G45" s="5"/>
      <c r="H45" s="5"/>
      <c r="I45" s="5"/>
      <c r="J45" s="5"/>
      <c r="K45" s="5"/>
      <c r="L45" s="64" t="str">
        <f>K6</f>
        <v>VODOVOD SEZEMICE - ZÁSOBNÍ ŘAD DN400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2"/>
      <c r="BE45" s="5"/>
    </row>
    <row r="46" s="2" customFormat="1" ht="6.96" customHeight="1">
      <c r="A46" s="40"/>
      <c r="B46" s="41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1"/>
      <c r="BE46" s="40"/>
    </row>
    <row r="47" s="2" customFormat="1" ht="12" customHeight="1">
      <c r="A47" s="40"/>
      <c r="B47" s="41"/>
      <c r="C47" s="33" t="s">
        <v>23</v>
      </c>
      <c r="D47" s="40"/>
      <c r="E47" s="40"/>
      <c r="F47" s="40"/>
      <c r="G47" s="40"/>
      <c r="H47" s="40"/>
      <c r="I47" s="40"/>
      <c r="J47" s="40"/>
      <c r="K47" s="40"/>
      <c r="L47" s="65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25</v>
      </c>
      <c r="AJ47" s="40"/>
      <c r="AK47" s="40"/>
      <c r="AL47" s="40"/>
      <c r="AM47" s="66" t="str">
        <f>IF(AN8= "","",AN8)</f>
        <v>5. 2. 2025</v>
      </c>
      <c r="AN47" s="66"/>
      <c r="AO47" s="40"/>
      <c r="AP47" s="40"/>
      <c r="AQ47" s="40"/>
      <c r="AR47" s="41"/>
      <c r="BE47" s="40"/>
    </row>
    <row r="48" s="2" customFormat="1" ht="6.96" customHeight="1">
      <c r="A48" s="40"/>
      <c r="B48" s="41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1"/>
      <c r="BE48" s="40"/>
    </row>
    <row r="49" s="2" customFormat="1" ht="25.65" customHeight="1">
      <c r="A49" s="40"/>
      <c r="B49" s="41"/>
      <c r="C49" s="33" t="s">
        <v>31</v>
      </c>
      <c r="D49" s="40"/>
      <c r="E49" s="40"/>
      <c r="F49" s="40"/>
      <c r="G49" s="40"/>
      <c r="H49" s="40"/>
      <c r="I49" s="40"/>
      <c r="J49" s="40"/>
      <c r="K49" s="40"/>
      <c r="L49" s="4" t="str">
        <f>IF(E11= "","",E11)</f>
        <v>Vodovody a kanalizace Pardubice,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39</v>
      </c>
      <c r="AJ49" s="40"/>
      <c r="AK49" s="40"/>
      <c r="AL49" s="40"/>
      <c r="AM49" s="67" t="str">
        <f>IF(E17="","",E17)</f>
        <v>Ing . Pavel Brůna - pbplan Pardubice</v>
      </c>
      <c r="AN49" s="4"/>
      <c r="AO49" s="4"/>
      <c r="AP49" s="4"/>
      <c r="AQ49" s="40"/>
      <c r="AR49" s="41"/>
      <c r="AS49" s="68" t="s">
        <v>60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40"/>
    </row>
    <row r="50" s="2" customFormat="1" ht="25.65" customHeight="1">
      <c r="A50" s="40"/>
      <c r="B50" s="41"/>
      <c r="C50" s="33" t="s">
        <v>37</v>
      </c>
      <c r="D50" s="40"/>
      <c r="E50" s="40"/>
      <c r="F50" s="40"/>
      <c r="G50" s="40"/>
      <c r="H50" s="40"/>
      <c r="I50" s="40"/>
      <c r="J50" s="40"/>
      <c r="K50" s="40"/>
      <c r="L50" s="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43</v>
      </c>
      <c r="AJ50" s="40"/>
      <c r="AK50" s="40"/>
      <c r="AL50" s="40"/>
      <c r="AM50" s="67" t="str">
        <f>IF(E20="","",E20)</f>
        <v>Ing . Pavel Brůna - pbplan Pardubice</v>
      </c>
      <c r="AN50" s="4"/>
      <c r="AO50" s="4"/>
      <c r="AP50" s="4"/>
      <c r="AQ50" s="40"/>
      <c r="AR50" s="41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40"/>
    </row>
    <row r="51" s="2" customFormat="1" ht="10.8" customHeight="1">
      <c r="A51" s="40"/>
      <c r="B51" s="41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1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40"/>
    </row>
    <row r="52" s="2" customFormat="1" ht="29.28" customHeight="1">
      <c r="A52" s="40"/>
      <c r="B52" s="41"/>
      <c r="C52" s="76" t="s">
        <v>61</v>
      </c>
      <c r="D52" s="77"/>
      <c r="E52" s="77"/>
      <c r="F52" s="77"/>
      <c r="G52" s="77"/>
      <c r="H52" s="78"/>
      <c r="I52" s="79" t="s">
        <v>62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63</v>
      </c>
      <c r="AH52" s="77"/>
      <c r="AI52" s="77"/>
      <c r="AJ52" s="77"/>
      <c r="AK52" s="77"/>
      <c r="AL52" s="77"/>
      <c r="AM52" s="77"/>
      <c r="AN52" s="79" t="s">
        <v>64</v>
      </c>
      <c r="AO52" s="77"/>
      <c r="AP52" s="77"/>
      <c r="AQ52" s="81" t="s">
        <v>65</v>
      </c>
      <c r="AR52" s="41"/>
      <c r="AS52" s="82" t="s">
        <v>66</v>
      </c>
      <c r="AT52" s="83" t="s">
        <v>67</v>
      </c>
      <c r="AU52" s="83" t="s">
        <v>68</v>
      </c>
      <c r="AV52" s="83" t="s">
        <v>69</v>
      </c>
      <c r="AW52" s="83" t="s">
        <v>70</v>
      </c>
      <c r="AX52" s="83" t="s">
        <v>71</v>
      </c>
      <c r="AY52" s="83" t="s">
        <v>72</v>
      </c>
      <c r="AZ52" s="83" t="s">
        <v>73</v>
      </c>
      <c r="BA52" s="83" t="s">
        <v>74</v>
      </c>
      <c r="BB52" s="83" t="s">
        <v>75</v>
      </c>
      <c r="BC52" s="83" t="s">
        <v>76</v>
      </c>
      <c r="BD52" s="84" t="s">
        <v>77</v>
      </c>
      <c r="BE52" s="40"/>
    </row>
    <row r="53" s="2" customFormat="1" ht="10.8" customHeight="1">
      <c r="A53" s="40"/>
      <c r="B53" s="41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1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40"/>
    </row>
    <row r="54" s="6" customFormat="1" ht="32.4" customHeight="1">
      <c r="A54" s="6"/>
      <c r="B54" s="88"/>
      <c r="C54" s="89" t="s">
        <v>78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ROUND(SUM(AG55:AG57),2)</f>
        <v>0</v>
      </c>
      <c r="AH54" s="91"/>
      <c r="AI54" s="91"/>
      <c r="AJ54" s="91"/>
      <c r="AK54" s="91"/>
      <c r="AL54" s="91"/>
      <c r="AM54" s="91"/>
      <c r="AN54" s="92">
        <f>SUM(AG54,AT54)</f>
        <v>0</v>
      </c>
      <c r="AO54" s="92"/>
      <c r="AP54" s="92"/>
      <c r="AQ54" s="93" t="s">
        <v>3</v>
      </c>
      <c r="AR54" s="88"/>
      <c r="AS54" s="94">
        <f>ROUND(SUM(AS55:AS57),2)</f>
        <v>0</v>
      </c>
      <c r="AT54" s="95">
        <f>ROUND(SUM(AV54:AW54),2)</f>
        <v>0</v>
      </c>
      <c r="AU54" s="96">
        <f>ROUND(SUM(AU55:AU57),5)</f>
        <v>0</v>
      </c>
      <c r="AV54" s="95">
        <f>ROUND(AZ54*L29,2)</f>
        <v>0</v>
      </c>
      <c r="AW54" s="95">
        <f>ROUND(BA54*L30,2)</f>
        <v>0</v>
      </c>
      <c r="AX54" s="95">
        <f>ROUND(BB54*L29,2)</f>
        <v>0</v>
      </c>
      <c r="AY54" s="95">
        <f>ROUND(BC54*L30,2)</f>
        <v>0</v>
      </c>
      <c r="AZ54" s="95">
        <f>ROUND(SUM(AZ55:AZ57),2)</f>
        <v>0</v>
      </c>
      <c r="BA54" s="95">
        <f>ROUND(SUM(BA55:BA57),2)</f>
        <v>0</v>
      </c>
      <c r="BB54" s="95">
        <f>ROUND(SUM(BB55:BB57),2)</f>
        <v>0</v>
      </c>
      <c r="BC54" s="95">
        <f>ROUND(SUM(BC55:BC57),2)</f>
        <v>0</v>
      </c>
      <c r="BD54" s="97">
        <f>ROUND(SUM(BD55:BD57),2)</f>
        <v>0</v>
      </c>
      <c r="BE54" s="6"/>
      <c r="BS54" s="98" t="s">
        <v>79</v>
      </c>
      <c r="BT54" s="98" t="s">
        <v>80</v>
      </c>
      <c r="BU54" s="99" t="s">
        <v>81</v>
      </c>
      <c r="BV54" s="98" t="s">
        <v>82</v>
      </c>
      <c r="BW54" s="98" t="s">
        <v>5</v>
      </c>
      <c r="BX54" s="98" t="s">
        <v>83</v>
      </c>
      <c r="CL54" s="98" t="s">
        <v>20</v>
      </c>
    </row>
    <row r="55" s="7" customFormat="1" ht="16.5" customHeight="1">
      <c r="A55" s="100" t="s">
        <v>84</v>
      </c>
      <c r="B55" s="101"/>
      <c r="C55" s="102"/>
      <c r="D55" s="103" t="s">
        <v>85</v>
      </c>
      <c r="E55" s="103"/>
      <c r="F55" s="103"/>
      <c r="G55" s="103"/>
      <c r="H55" s="103"/>
      <c r="I55" s="104"/>
      <c r="J55" s="103" t="s">
        <v>86</v>
      </c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5">
        <f>'VRN - VEDLEJŠÍ ROZPOČTOVÉ...'!J30</f>
        <v>0</v>
      </c>
      <c r="AH55" s="104"/>
      <c r="AI55" s="104"/>
      <c r="AJ55" s="104"/>
      <c r="AK55" s="104"/>
      <c r="AL55" s="104"/>
      <c r="AM55" s="104"/>
      <c r="AN55" s="105">
        <f>SUM(AG55,AT55)</f>
        <v>0</v>
      </c>
      <c r="AO55" s="104"/>
      <c r="AP55" s="104"/>
      <c r="AQ55" s="106" t="s">
        <v>87</v>
      </c>
      <c r="AR55" s="101"/>
      <c r="AS55" s="107">
        <v>0</v>
      </c>
      <c r="AT55" s="108">
        <f>ROUND(SUM(AV55:AW55),2)</f>
        <v>0</v>
      </c>
      <c r="AU55" s="109">
        <f>'VRN - VEDLEJŠÍ ROZPOČTOVÉ...'!P85</f>
        <v>0</v>
      </c>
      <c r="AV55" s="108">
        <f>'VRN - VEDLEJŠÍ ROZPOČTOVÉ...'!J33</f>
        <v>0</v>
      </c>
      <c r="AW55" s="108">
        <f>'VRN - VEDLEJŠÍ ROZPOČTOVÉ...'!J34</f>
        <v>0</v>
      </c>
      <c r="AX55" s="108">
        <f>'VRN - VEDLEJŠÍ ROZPOČTOVÉ...'!J35</f>
        <v>0</v>
      </c>
      <c r="AY55" s="108">
        <f>'VRN - VEDLEJŠÍ ROZPOČTOVÉ...'!J36</f>
        <v>0</v>
      </c>
      <c r="AZ55" s="108">
        <f>'VRN - VEDLEJŠÍ ROZPOČTOVÉ...'!F33</f>
        <v>0</v>
      </c>
      <c r="BA55" s="108">
        <f>'VRN - VEDLEJŠÍ ROZPOČTOVÉ...'!F34</f>
        <v>0</v>
      </c>
      <c r="BB55" s="108">
        <f>'VRN - VEDLEJŠÍ ROZPOČTOVÉ...'!F35</f>
        <v>0</v>
      </c>
      <c r="BC55" s="108">
        <f>'VRN - VEDLEJŠÍ ROZPOČTOVÉ...'!F36</f>
        <v>0</v>
      </c>
      <c r="BD55" s="110">
        <f>'VRN - VEDLEJŠÍ ROZPOČTOVÉ...'!F37</f>
        <v>0</v>
      </c>
      <c r="BE55" s="7"/>
      <c r="BT55" s="111" t="s">
        <v>88</v>
      </c>
      <c r="BV55" s="111" t="s">
        <v>82</v>
      </c>
      <c r="BW55" s="111" t="s">
        <v>89</v>
      </c>
      <c r="BX55" s="111" t="s">
        <v>5</v>
      </c>
      <c r="CL55" s="111" t="s">
        <v>3</v>
      </c>
      <c r="CM55" s="111" t="s">
        <v>90</v>
      </c>
    </row>
    <row r="56" s="7" customFormat="1" ht="24.75" customHeight="1">
      <c r="A56" s="100" t="s">
        <v>84</v>
      </c>
      <c r="B56" s="101"/>
      <c r="C56" s="102"/>
      <c r="D56" s="103" t="s">
        <v>91</v>
      </c>
      <c r="E56" s="103"/>
      <c r="F56" s="103"/>
      <c r="G56" s="103"/>
      <c r="H56" s="103"/>
      <c r="I56" s="104"/>
      <c r="J56" s="103" t="s">
        <v>92</v>
      </c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5">
        <f>'VODOVOD_A - ÚSEK A - ZÁSO...'!J30</f>
        <v>0</v>
      </c>
      <c r="AH56" s="104"/>
      <c r="AI56" s="104"/>
      <c r="AJ56" s="104"/>
      <c r="AK56" s="104"/>
      <c r="AL56" s="104"/>
      <c r="AM56" s="104"/>
      <c r="AN56" s="105">
        <f>SUM(AG56,AT56)</f>
        <v>0</v>
      </c>
      <c r="AO56" s="104"/>
      <c r="AP56" s="104"/>
      <c r="AQ56" s="106" t="s">
        <v>93</v>
      </c>
      <c r="AR56" s="101"/>
      <c r="AS56" s="107">
        <v>0</v>
      </c>
      <c r="AT56" s="108">
        <f>ROUND(SUM(AV56:AW56),2)</f>
        <v>0</v>
      </c>
      <c r="AU56" s="109">
        <f>'VODOVOD_A - ÚSEK A - ZÁSO...'!P89</f>
        <v>0</v>
      </c>
      <c r="AV56" s="108">
        <f>'VODOVOD_A - ÚSEK A - ZÁSO...'!J33</f>
        <v>0</v>
      </c>
      <c r="AW56" s="108">
        <f>'VODOVOD_A - ÚSEK A - ZÁSO...'!J34</f>
        <v>0</v>
      </c>
      <c r="AX56" s="108">
        <f>'VODOVOD_A - ÚSEK A - ZÁSO...'!J35</f>
        <v>0</v>
      </c>
      <c r="AY56" s="108">
        <f>'VODOVOD_A - ÚSEK A - ZÁSO...'!J36</f>
        <v>0</v>
      </c>
      <c r="AZ56" s="108">
        <f>'VODOVOD_A - ÚSEK A - ZÁSO...'!F33</f>
        <v>0</v>
      </c>
      <c r="BA56" s="108">
        <f>'VODOVOD_A - ÚSEK A - ZÁSO...'!F34</f>
        <v>0</v>
      </c>
      <c r="BB56" s="108">
        <f>'VODOVOD_A - ÚSEK A - ZÁSO...'!F35</f>
        <v>0</v>
      </c>
      <c r="BC56" s="108">
        <f>'VODOVOD_A - ÚSEK A - ZÁSO...'!F36</f>
        <v>0</v>
      </c>
      <c r="BD56" s="110">
        <f>'VODOVOD_A - ÚSEK A - ZÁSO...'!F37</f>
        <v>0</v>
      </c>
      <c r="BE56" s="7"/>
      <c r="BT56" s="111" t="s">
        <v>88</v>
      </c>
      <c r="BV56" s="111" t="s">
        <v>82</v>
      </c>
      <c r="BW56" s="111" t="s">
        <v>94</v>
      </c>
      <c r="BX56" s="111" t="s">
        <v>5</v>
      </c>
      <c r="CL56" s="111" t="s">
        <v>3</v>
      </c>
      <c r="CM56" s="111" t="s">
        <v>90</v>
      </c>
    </row>
    <row r="57" s="7" customFormat="1" ht="24.75" customHeight="1">
      <c r="A57" s="100" t="s">
        <v>84</v>
      </c>
      <c r="B57" s="101"/>
      <c r="C57" s="102"/>
      <c r="D57" s="103" t="s">
        <v>95</v>
      </c>
      <c r="E57" s="103"/>
      <c r="F57" s="103"/>
      <c r="G57" s="103"/>
      <c r="H57" s="103"/>
      <c r="I57" s="104"/>
      <c r="J57" s="103" t="s">
        <v>96</v>
      </c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5">
        <f>'VODOVOD_B - ÚSEK B - ZÁSO...'!J30</f>
        <v>0</v>
      </c>
      <c r="AH57" s="104"/>
      <c r="AI57" s="104"/>
      <c r="AJ57" s="104"/>
      <c r="AK57" s="104"/>
      <c r="AL57" s="104"/>
      <c r="AM57" s="104"/>
      <c r="AN57" s="105">
        <f>SUM(AG57,AT57)</f>
        <v>0</v>
      </c>
      <c r="AO57" s="104"/>
      <c r="AP57" s="104"/>
      <c r="AQ57" s="106" t="s">
        <v>93</v>
      </c>
      <c r="AR57" s="101"/>
      <c r="AS57" s="112">
        <v>0</v>
      </c>
      <c r="AT57" s="113">
        <f>ROUND(SUM(AV57:AW57),2)</f>
        <v>0</v>
      </c>
      <c r="AU57" s="114">
        <f>'VODOVOD_B - ÚSEK B - ZÁSO...'!P86</f>
        <v>0</v>
      </c>
      <c r="AV57" s="113">
        <f>'VODOVOD_B - ÚSEK B - ZÁSO...'!J33</f>
        <v>0</v>
      </c>
      <c r="AW57" s="113">
        <f>'VODOVOD_B - ÚSEK B - ZÁSO...'!J34</f>
        <v>0</v>
      </c>
      <c r="AX57" s="113">
        <f>'VODOVOD_B - ÚSEK B - ZÁSO...'!J35</f>
        <v>0</v>
      </c>
      <c r="AY57" s="113">
        <f>'VODOVOD_B - ÚSEK B - ZÁSO...'!J36</f>
        <v>0</v>
      </c>
      <c r="AZ57" s="113">
        <f>'VODOVOD_B - ÚSEK B - ZÁSO...'!F33</f>
        <v>0</v>
      </c>
      <c r="BA57" s="113">
        <f>'VODOVOD_B - ÚSEK B - ZÁSO...'!F34</f>
        <v>0</v>
      </c>
      <c r="BB57" s="113">
        <f>'VODOVOD_B - ÚSEK B - ZÁSO...'!F35</f>
        <v>0</v>
      </c>
      <c r="BC57" s="113">
        <f>'VODOVOD_B - ÚSEK B - ZÁSO...'!F36</f>
        <v>0</v>
      </c>
      <c r="BD57" s="115">
        <f>'VODOVOD_B - ÚSEK B - ZÁSO...'!F37</f>
        <v>0</v>
      </c>
      <c r="BE57" s="7"/>
      <c r="BT57" s="111" t="s">
        <v>88</v>
      </c>
      <c r="BV57" s="111" t="s">
        <v>82</v>
      </c>
      <c r="BW57" s="111" t="s">
        <v>97</v>
      </c>
      <c r="BX57" s="111" t="s">
        <v>5</v>
      </c>
      <c r="CL57" s="111" t="s">
        <v>3</v>
      </c>
      <c r="CM57" s="111" t="s">
        <v>90</v>
      </c>
    </row>
    <row r="58" s="2" customFormat="1" ht="30" customHeight="1">
      <c r="A58" s="40"/>
      <c r="B58" s="41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1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1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VRN - VEDLEJŠÍ ROZPOČTOVÉ...'!C2" display="/"/>
    <hyperlink ref="A56" location="'VODOVOD_A - ÚSEK A - ZÁSO...'!C2" display="/"/>
    <hyperlink ref="A57" location="'VODOVOD_B - ÚSEK B - ZÁS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90</v>
      </c>
    </row>
    <row r="4" s="1" customFormat="1" ht="24.96" customHeight="1">
      <c r="B4" s="23"/>
      <c r="D4" s="24" t="s">
        <v>98</v>
      </c>
      <c r="L4" s="23"/>
      <c r="M4" s="116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7" t="str">
        <f>'Rekapitulace stavby'!K6</f>
        <v>VODOVOD SEZEMICE - ZÁSOBNÍ ŘAD DN400</v>
      </c>
      <c r="F7" s="33"/>
      <c r="G7" s="33"/>
      <c r="H7" s="33"/>
      <c r="L7" s="23"/>
    </row>
    <row r="8" s="2" customFormat="1" ht="12" customHeight="1">
      <c r="A8" s="40"/>
      <c r="B8" s="41"/>
      <c r="C8" s="40"/>
      <c r="D8" s="33" t="s">
        <v>99</v>
      </c>
      <c r="E8" s="40"/>
      <c r="F8" s="40"/>
      <c r="G8" s="40"/>
      <c r="H8" s="40"/>
      <c r="I8" s="40"/>
      <c r="J8" s="40"/>
      <c r="K8" s="40"/>
      <c r="L8" s="11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1"/>
      <c r="C9" s="40"/>
      <c r="D9" s="40"/>
      <c r="E9" s="64" t="s">
        <v>100</v>
      </c>
      <c r="F9" s="40"/>
      <c r="G9" s="40"/>
      <c r="H9" s="40"/>
      <c r="I9" s="40"/>
      <c r="J9" s="40"/>
      <c r="K9" s="40"/>
      <c r="L9" s="11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11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1"/>
      <c r="C11" s="40"/>
      <c r="D11" s="33" t="s">
        <v>19</v>
      </c>
      <c r="E11" s="40"/>
      <c r="F11" s="28" t="s">
        <v>3</v>
      </c>
      <c r="G11" s="40"/>
      <c r="H11" s="40"/>
      <c r="I11" s="33" t="s">
        <v>21</v>
      </c>
      <c r="J11" s="28" t="s">
        <v>3</v>
      </c>
      <c r="K11" s="40"/>
      <c r="L11" s="11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1"/>
      <c r="C12" s="40"/>
      <c r="D12" s="33" t="s">
        <v>23</v>
      </c>
      <c r="E12" s="40"/>
      <c r="F12" s="28" t="s">
        <v>24</v>
      </c>
      <c r="G12" s="40"/>
      <c r="H12" s="40"/>
      <c r="I12" s="33" t="s">
        <v>25</v>
      </c>
      <c r="J12" s="66" t="str">
        <f>'Rekapitulace stavby'!AN8</f>
        <v>5. 2. 2025</v>
      </c>
      <c r="K12" s="40"/>
      <c r="L12" s="11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1"/>
      <c r="C13" s="40"/>
      <c r="D13" s="40"/>
      <c r="E13" s="40"/>
      <c r="F13" s="40"/>
      <c r="G13" s="40"/>
      <c r="H13" s="40"/>
      <c r="I13" s="40"/>
      <c r="J13" s="40"/>
      <c r="K13" s="40"/>
      <c r="L13" s="11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3" t="s">
        <v>31</v>
      </c>
      <c r="E14" s="40"/>
      <c r="F14" s="40"/>
      <c r="G14" s="40"/>
      <c r="H14" s="40"/>
      <c r="I14" s="33" t="s">
        <v>32</v>
      </c>
      <c r="J14" s="28" t="s">
        <v>33</v>
      </c>
      <c r="K14" s="40"/>
      <c r="L14" s="11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1"/>
      <c r="C15" s="40"/>
      <c r="D15" s="40"/>
      <c r="E15" s="28" t="s">
        <v>34</v>
      </c>
      <c r="F15" s="40"/>
      <c r="G15" s="40"/>
      <c r="H15" s="40"/>
      <c r="I15" s="33" t="s">
        <v>35</v>
      </c>
      <c r="J15" s="28" t="s">
        <v>36</v>
      </c>
      <c r="K15" s="40"/>
      <c r="L15" s="11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1"/>
      <c r="C16" s="40"/>
      <c r="D16" s="40"/>
      <c r="E16" s="40"/>
      <c r="F16" s="40"/>
      <c r="G16" s="40"/>
      <c r="H16" s="40"/>
      <c r="I16" s="40"/>
      <c r="J16" s="40"/>
      <c r="K16" s="40"/>
      <c r="L16" s="11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1"/>
      <c r="C17" s="40"/>
      <c r="D17" s="33" t="s">
        <v>37</v>
      </c>
      <c r="E17" s="40"/>
      <c r="F17" s="40"/>
      <c r="G17" s="40"/>
      <c r="H17" s="40"/>
      <c r="I17" s="33" t="s">
        <v>32</v>
      </c>
      <c r="J17" s="34" t="str">
        <f>'Rekapitulace stavby'!AN13</f>
        <v>Vyplň údaj</v>
      </c>
      <c r="K17" s="40"/>
      <c r="L17" s="11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1"/>
      <c r="C18" s="40"/>
      <c r="D18" s="40"/>
      <c r="E18" s="34" t="str">
        <f>'Rekapitulace stavby'!E14</f>
        <v>Vyplň údaj</v>
      </c>
      <c r="F18" s="28"/>
      <c r="G18" s="28"/>
      <c r="H18" s="28"/>
      <c r="I18" s="33" t="s">
        <v>35</v>
      </c>
      <c r="J18" s="34" t="str">
        <f>'Rekapitulace stavby'!AN14</f>
        <v>Vyplň údaj</v>
      </c>
      <c r="K18" s="40"/>
      <c r="L18" s="11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11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1"/>
      <c r="C20" s="40"/>
      <c r="D20" s="33" t="s">
        <v>39</v>
      </c>
      <c r="E20" s="40"/>
      <c r="F20" s="40"/>
      <c r="G20" s="40"/>
      <c r="H20" s="40"/>
      <c r="I20" s="33" t="s">
        <v>32</v>
      </c>
      <c r="J20" s="28" t="s">
        <v>40</v>
      </c>
      <c r="K20" s="40"/>
      <c r="L20" s="11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1"/>
      <c r="C21" s="40"/>
      <c r="D21" s="40"/>
      <c r="E21" s="28" t="s">
        <v>41</v>
      </c>
      <c r="F21" s="40"/>
      <c r="G21" s="40"/>
      <c r="H21" s="40"/>
      <c r="I21" s="33" t="s">
        <v>35</v>
      </c>
      <c r="J21" s="28" t="s">
        <v>3</v>
      </c>
      <c r="K21" s="40"/>
      <c r="L21" s="11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1"/>
      <c r="C22" s="40"/>
      <c r="D22" s="40"/>
      <c r="E22" s="40"/>
      <c r="F22" s="40"/>
      <c r="G22" s="40"/>
      <c r="H22" s="40"/>
      <c r="I22" s="40"/>
      <c r="J22" s="40"/>
      <c r="K22" s="40"/>
      <c r="L22" s="11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1"/>
      <c r="C23" s="40"/>
      <c r="D23" s="33" t="s">
        <v>43</v>
      </c>
      <c r="E23" s="40"/>
      <c r="F23" s="40"/>
      <c r="G23" s="40"/>
      <c r="H23" s="40"/>
      <c r="I23" s="33" t="s">
        <v>32</v>
      </c>
      <c r="J23" s="28" t="s">
        <v>40</v>
      </c>
      <c r="K23" s="40"/>
      <c r="L23" s="11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1"/>
      <c r="C24" s="40"/>
      <c r="D24" s="40"/>
      <c r="E24" s="28" t="s">
        <v>41</v>
      </c>
      <c r="F24" s="40"/>
      <c r="G24" s="40"/>
      <c r="H24" s="40"/>
      <c r="I24" s="33" t="s">
        <v>35</v>
      </c>
      <c r="J24" s="28" t="s">
        <v>3</v>
      </c>
      <c r="K24" s="40"/>
      <c r="L24" s="11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1"/>
      <c r="C25" s="40"/>
      <c r="D25" s="40"/>
      <c r="E25" s="40"/>
      <c r="F25" s="40"/>
      <c r="G25" s="40"/>
      <c r="H25" s="40"/>
      <c r="I25" s="40"/>
      <c r="J25" s="40"/>
      <c r="K25" s="40"/>
      <c r="L25" s="11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1"/>
      <c r="C26" s="40"/>
      <c r="D26" s="33" t="s">
        <v>44</v>
      </c>
      <c r="E26" s="40"/>
      <c r="F26" s="40"/>
      <c r="G26" s="40"/>
      <c r="H26" s="40"/>
      <c r="I26" s="40"/>
      <c r="J26" s="40"/>
      <c r="K26" s="40"/>
      <c r="L26" s="11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19"/>
      <c r="B27" s="120"/>
      <c r="C27" s="119"/>
      <c r="D27" s="119"/>
      <c r="E27" s="38" t="s">
        <v>45</v>
      </c>
      <c r="F27" s="38"/>
      <c r="G27" s="38"/>
      <c r="H27" s="38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40"/>
      <c r="B28" s="41"/>
      <c r="C28" s="40"/>
      <c r="D28" s="40"/>
      <c r="E28" s="40"/>
      <c r="F28" s="40"/>
      <c r="G28" s="40"/>
      <c r="H28" s="40"/>
      <c r="I28" s="40"/>
      <c r="J28" s="40"/>
      <c r="K28" s="40"/>
      <c r="L28" s="11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1"/>
      <c r="C29" s="40"/>
      <c r="D29" s="86"/>
      <c r="E29" s="86"/>
      <c r="F29" s="86"/>
      <c r="G29" s="86"/>
      <c r="H29" s="86"/>
      <c r="I29" s="86"/>
      <c r="J29" s="86"/>
      <c r="K29" s="86"/>
      <c r="L29" s="11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1"/>
      <c r="C30" s="40"/>
      <c r="D30" s="122" t="s">
        <v>46</v>
      </c>
      <c r="E30" s="40"/>
      <c r="F30" s="40"/>
      <c r="G30" s="40"/>
      <c r="H30" s="40"/>
      <c r="I30" s="40"/>
      <c r="J30" s="92">
        <f>ROUND(J85, 2)</f>
        <v>0</v>
      </c>
      <c r="K30" s="40"/>
      <c r="L30" s="11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86"/>
      <c r="E31" s="86"/>
      <c r="F31" s="86"/>
      <c r="G31" s="86"/>
      <c r="H31" s="86"/>
      <c r="I31" s="86"/>
      <c r="J31" s="86"/>
      <c r="K31" s="86"/>
      <c r="L31" s="11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1"/>
      <c r="C32" s="40"/>
      <c r="D32" s="40"/>
      <c r="E32" s="40"/>
      <c r="F32" s="45" t="s">
        <v>48</v>
      </c>
      <c r="G32" s="40"/>
      <c r="H32" s="40"/>
      <c r="I32" s="45" t="s">
        <v>47</v>
      </c>
      <c r="J32" s="45" t="s">
        <v>49</v>
      </c>
      <c r="K32" s="40"/>
      <c r="L32" s="11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1"/>
      <c r="C33" s="40"/>
      <c r="D33" s="123" t="s">
        <v>50</v>
      </c>
      <c r="E33" s="33" t="s">
        <v>51</v>
      </c>
      <c r="F33" s="124">
        <f>ROUND((SUM(BE85:BE136)),  2)</f>
        <v>0</v>
      </c>
      <c r="G33" s="40"/>
      <c r="H33" s="40"/>
      <c r="I33" s="125">
        <v>0.20999999999999999</v>
      </c>
      <c r="J33" s="124">
        <f>ROUND(((SUM(BE85:BE136))*I33),  2)</f>
        <v>0</v>
      </c>
      <c r="K33" s="40"/>
      <c r="L33" s="11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33" t="s">
        <v>52</v>
      </c>
      <c r="F34" s="124">
        <f>ROUND((SUM(BF85:BF136)),  2)</f>
        <v>0</v>
      </c>
      <c r="G34" s="40"/>
      <c r="H34" s="40"/>
      <c r="I34" s="125">
        <v>0.12</v>
      </c>
      <c r="J34" s="124">
        <f>ROUND(((SUM(BF85:BF136))*I34),  2)</f>
        <v>0</v>
      </c>
      <c r="K34" s="40"/>
      <c r="L34" s="11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1"/>
      <c r="C35" s="40"/>
      <c r="D35" s="40"/>
      <c r="E35" s="33" t="s">
        <v>53</v>
      </c>
      <c r="F35" s="124">
        <f>ROUND((SUM(BG85:BG136)),  2)</f>
        <v>0</v>
      </c>
      <c r="G35" s="40"/>
      <c r="H35" s="40"/>
      <c r="I35" s="125">
        <v>0.20999999999999999</v>
      </c>
      <c r="J35" s="124">
        <f>0</f>
        <v>0</v>
      </c>
      <c r="K35" s="40"/>
      <c r="L35" s="11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1"/>
      <c r="C36" s="40"/>
      <c r="D36" s="40"/>
      <c r="E36" s="33" t="s">
        <v>54</v>
      </c>
      <c r="F36" s="124">
        <f>ROUND((SUM(BH85:BH136)),  2)</f>
        <v>0</v>
      </c>
      <c r="G36" s="40"/>
      <c r="H36" s="40"/>
      <c r="I36" s="125">
        <v>0.12</v>
      </c>
      <c r="J36" s="124">
        <f>0</f>
        <v>0</v>
      </c>
      <c r="K36" s="40"/>
      <c r="L36" s="11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3" t="s">
        <v>55</v>
      </c>
      <c r="F37" s="124">
        <f>ROUND((SUM(BI85:BI136)),  2)</f>
        <v>0</v>
      </c>
      <c r="G37" s="40"/>
      <c r="H37" s="40"/>
      <c r="I37" s="125">
        <v>0</v>
      </c>
      <c r="J37" s="124">
        <f>0</f>
        <v>0</v>
      </c>
      <c r="K37" s="40"/>
      <c r="L37" s="11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1"/>
      <c r="C38" s="40"/>
      <c r="D38" s="40"/>
      <c r="E38" s="40"/>
      <c r="F38" s="40"/>
      <c r="G38" s="40"/>
      <c r="H38" s="40"/>
      <c r="I38" s="40"/>
      <c r="J38" s="40"/>
      <c r="K38" s="40"/>
      <c r="L38" s="11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1"/>
      <c r="C39" s="126"/>
      <c r="D39" s="127" t="s">
        <v>56</v>
      </c>
      <c r="E39" s="78"/>
      <c r="F39" s="78"/>
      <c r="G39" s="128" t="s">
        <v>57</v>
      </c>
      <c r="H39" s="129" t="s">
        <v>58</v>
      </c>
      <c r="I39" s="78"/>
      <c r="J39" s="130">
        <f>SUM(J30:J37)</f>
        <v>0</v>
      </c>
      <c r="K39" s="131"/>
      <c r="L39" s="11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57"/>
      <c r="C40" s="58"/>
      <c r="D40" s="58"/>
      <c r="E40" s="58"/>
      <c r="F40" s="58"/>
      <c r="G40" s="58"/>
      <c r="H40" s="58"/>
      <c r="I40" s="58"/>
      <c r="J40" s="58"/>
      <c r="K40" s="58"/>
      <c r="L40" s="11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11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101</v>
      </c>
      <c r="D45" s="40"/>
      <c r="E45" s="40"/>
      <c r="F45" s="40"/>
      <c r="G45" s="40"/>
      <c r="H45" s="40"/>
      <c r="I45" s="40"/>
      <c r="J45" s="40"/>
      <c r="K45" s="40"/>
      <c r="L45" s="11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0"/>
      <c r="D46" s="40"/>
      <c r="E46" s="40"/>
      <c r="F46" s="40"/>
      <c r="G46" s="40"/>
      <c r="H46" s="40"/>
      <c r="I46" s="40"/>
      <c r="J46" s="40"/>
      <c r="K46" s="40"/>
      <c r="L46" s="11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17</v>
      </c>
      <c r="D47" s="40"/>
      <c r="E47" s="40"/>
      <c r="F47" s="40"/>
      <c r="G47" s="40"/>
      <c r="H47" s="40"/>
      <c r="I47" s="40"/>
      <c r="J47" s="40"/>
      <c r="K47" s="40"/>
      <c r="L47" s="11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0"/>
      <c r="D48" s="40"/>
      <c r="E48" s="117" t="str">
        <f>E7</f>
        <v>VODOVOD SEZEMICE - ZÁSOBNÍ ŘAD DN400</v>
      </c>
      <c r="F48" s="33"/>
      <c r="G48" s="33"/>
      <c r="H48" s="33"/>
      <c r="I48" s="40"/>
      <c r="J48" s="40"/>
      <c r="K48" s="40"/>
      <c r="L48" s="11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99</v>
      </c>
      <c r="D49" s="40"/>
      <c r="E49" s="40"/>
      <c r="F49" s="40"/>
      <c r="G49" s="40"/>
      <c r="H49" s="40"/>
      <c r="I49" s="40"/>
      <c r="J49" s="40"/>
      <c r="K49" s="40"/>
      <c r="L49" s="11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0"/>
      <c r="D50" s="40"/>
      <c r="E50" s="64" t="str">
        <f>E9</f>
        <v>VRN - VEDLEJŠÍ ROZPOČTOVÉ NÁKLADY</v>
      </c>
      <c r="F50" s="40"/>
      <c r="G50" s="40"/>
      <c r="H50" s="40"/>
      <c r="I50" s="40"/>
      <c r="J50" s="40"/>
      <c r="K50" s="40"/>
      <c r="L50" s="11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0"/>
      <c r="D51" s="40"/>
      <c r="E51" s="40"/>
      <c r="F51" s="40"/>
      <c r="G51" s="40"/>
      <c r="H51" s="40"/>
      <c r="I51" s="40"/>
      <c r="J51" s="40"/>
      <c r="K51" s="40"/>
      <c r="L51" s="11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23</v>
      </c>
      <c r="D52" s="40"/>
      <c r="E52" s="40"/>
      <c r="F52" s="28" t="str">
        <f>F12</f>
        <v xml:space="preserve"> </v>
      </c>
      <c r="G52" s="40"/>
      <c r="H52" s="40"/>
      <c r="I52" s="33" t="s">
        <v>25</v>
      </c>
      <c r="J52" s="66" t="str">
        <f>IF(J12="","",J12)</f>
        <v>5. 2. 2025</v>
      </c>
      <c r="K52" s="40"/>
      <c r="L52" s="11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0"/>
      <c r="D53" s="40"/>
      <c r="E53" s="40"/>
      <c r="F53" s="40"/>
      <c r="G53" s="40"/>
      <c r="H53" s="40"/>
      <c r="I53" s="40"/>
      <c r="J53" s="40"/>
      <c r="K53" s="40"/>
      <c r="L53" s="11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31</v>
      </c>
      <c r="D54" s="40"/>
      <c r="E54" s="40"/>
      <c r="F54" s="28" t="str">
        <f>E15</f>
        <v>Vodovody a kanalizace Pardubice, a.s.</v>
      </c>
      <c r="G54" s="40"/>
      <c r="H54" s="40"/>
      <c r="I54" s="33" t="s">
        <v>39</v>
      </c>
      <c r="J54" s="38" t="str">
        <f>E21</f>
        <v>Ing . Pavel Brůna - pbplan Pardubice</v>
      </c>
      <c r="K54" s="40"/>
      <c r="L54" s="11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37</v>
      </c>
      <c r="D55" s="40"/>
      <c r="E55" s="40"/>
      <c r="F55" s="28" t="str">
        <f>IF(E18="","",E18)</f>
        <v>Vyplň údaj</v>
      </c>
      <c r="G55" s="40"/>
      <c r="H55" s="40"/>
      <c r="I55" s="33" t="s">
        <v>43</v>
      </c>
      <c r="J55" s="38" t="str">
        <f>E24</f>
        <v>Ing . Pavel Brůna - pbplan Pardubice</v>
      </c>
      <c r="K55" s="40"/>
      <c r="L55" s="11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0"/>
      <c r="D56" s="40"/>
      <c r="E56" s="40"/>
      <c r="F56" s="40"/>
      <c r="G56" s="40"/>
      <c r="H56" s="40"/>
      <c r="I56" s="40"/>
      <c r="J56" s="40"/>
      <c r="K56" s="40"/>
      <c r="L56" s="11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32" t="s">
        <v>102</v>
      </c>
      <c r="D57" s="126"/>
      <c r="E57" s="126"/>
      <c r="F57" s="126"/>
      <c r="G57" s="126"/>
      <c r="H57" s="126"/>
      <c r="I57" s="126"/>
      <c r="J57" s="133" t="s">
        <v>103</v>
      </c>
      <c r="K57" s="126"/>
      <c r="L57" s="11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0"/>
      <c r="D58" s="40"/>
      <c r="E58" s="40"/>
      <c r="F58" s="40"/>
      <c r="G58" s="40"/>
      <c r="H58" s="40"/>
      <c r="I58" s="40"/>
      <c r="J58" s="40"/>
      <c r="K58" s="40"/>
      <c r="L58" s="11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34" t="s">
        <v>78</v>
      </c>
      <c r="D59" s="40"/>
      <c r="E59" s="40"/>
      <c r="F59" s="40"/>
      <c r="G59" s="40"/>
      <c r="H59" s="40"/>
      <c r="I59" s="40"/>
      <c r="J59" s="92">
        <f>J85</f>
        <v>0</v>
      </c>
      <c r="K59" s="40"/>
      <c r="L59" s="11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20" t="s">
        <v>104</v>
      </c>
    </row>
    <row r="60" s="9" customFormat="1" ht="24.96" customHeight="1">
      <c r="A60" s="9"/>
      <c r="B60" s="135"/>
      <c r="C60" s="9"/>
      <c r="D60" s="136" t="s">
        <v>105</v>
      </c>
      <c r="E60" s="137"/>
      <c r="F60" s="137"/>
      <c r="G60" s="137"/>
      <c r="H60" s="137"/>
      <c r="I60" s="137"/>
      <c r="J60" s="138">
        <f>J86</f>
        <v>0</v>
      </c>
      <c r="K60" s="9"/>
      <c r="L60" s="13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9"/>
      <c r="C61" s="10"/>
      <c r="D61" s="140" t="s">
        <v>106</v>
      </c>
      <c r="E61" s="141"/>
      <c r="F61" s="141"/>
      <c r="G61" s="141"/>
      <c r="H61" s="141"/>
      <c r="I61" s="141"/>
      <c r="J61" s="142">
        <f>J87</f>
        <v>0</v>
      </c>
      <c r="K61" s="10"/>
      <c r="L61" s="13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9"/>
      <c r="C62" s="10"/>
      <c r="D62" s="140" t="s">
        <v>107</v>
      </c>
      <c r="E62" s="141"/>
      <c r="F62" s="141"/>
      <c r="G62" s="141"/>
      <c r="H62" s="141"/>
      <c r="I62" s="141"/>
      <c r="J62" s="142">
        <f>J103</f>
        <v>0</v>
      </c>
      <c r="K62" s="10"/>
      <c r="L62" s="13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9"/>
      <c r="C63" s="10"/>
      <c r="D63" s="140" t="s">
        <v>108</v>
      </c>
      <c r="E63" s="141"/>
      <c r="F63" s="141"/>
      <c r="G63" s="141"/>
      <c r="H63" s="141"/>
      <c r="I63" s="141"/>
      <c r="J63" s="142">
        <f>J113</f>
        <v>0</v>
      </c>
      <c r="K63" s="10"/>
      <c r="L63" s="13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9"/>
      <c r="C64" s="10"/>
      <c r="D64" s="140" t="s">
        <v>109</v>
      </c>
      <c r="E64" s="141"/>
      <c r="F64" s="141"/>
      <c r="G64" s="141"/>
      <c r="H64" s="141"/>
      <c r="I64" s="141"/>
      <c r="J64" s="142">
        <f>J123</f>
        <v>0</v>
      </c>
      <c r="K64" s="10"/>
      <c r="L64" s="13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9"/>
      <c r="C65" s="10"/>
      <c r="D65" s="140" t="s">
        <v>110</v>
      </c>
      <c r="E65" s="141"/>
      <c r="F65" s="141"/>
      <c r="G65" s="141"/>
      <c r="H65" s="141"/>
      <c r="I65" s="141"/>
      <c r="J65" s="142">
        <f>J130</f>
        <v>0</v>
      </c>
      <c r="K65" s="10"/>
      <c r="L65" s="13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0"/>
      <c r="D66" s="40"/>
      <c r="E66" s="40"/>
      <c r="F66" s="40"/>
      <c r="G66" s="40"/>
      <c r="H66" s="40"/>
      <c r="I66" s="40"/>
      <c r="J66" s="40"/>
      <c r="K66" s="40"/>
      <c r="L66" s="11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1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1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111</v>
      </c>
      <c r="D72" s="40"/>
      <c r="E72" s="40"/>
      <c r="F72" s="40"/>
      <c r="G72" s="40"/>
      <c r="H72" s="40"/>
      <c r="I72" s="40"/>
      <c r="J72" s="40"/>
      <c r="K72" s="40"/>
      <c r="L72" s="11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0"/>
      <c r="D73" s="40"/>
      <c r="E73" s="40"/>
      <c r="F73" s="40"/>
      <c r="G73" s="40"/>
      <c r="H73" s="40"/>
      <c r="I73" s="40"/>
      <c r="J73" s="40"/>
      <c r="K73" s="40"/>
      <c r="L73" s="11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17</v>
      </c>
      <c r="D74" s="40"/>
      <c r="E74" s="40"/>
      <c r="F74" s="40"/>
      <c r="G74" s="40"/>
      <c r="H74" s="40"/>
      <c r="I74" s="40"/>
      <c r="J74" s="40"/>
      <c r="K74" s="40"/>
      <c r="L74" s="11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0"/>
      <c r="D75" s="40"/>
      <c r="E75" s="117" t="str">
        <f>E7</f>
        <v>VODOVOD SEZEMICE - ZÁSOBNÍ ŘAD DN400</v>
      </c>
      <c r="F75" s="33"/>
      <c r="G75" s="33"/>
      <c r="H75" s="33"/>
      <c r="I75" s="40"/>
      <c r="J75" s="40"/>
      <c r="K75" s="40"/>
      <c r="L75" s="11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99</v>
      </c>
      <c r="D76" s="40"/>
      <c r="E76" s="40"/>
      <c r="F76" s="40"/>
      <c r="G76" s="40"/>
      <c r="H76" s="40"/>
      <c r="I76" s="40"/>
      <c r="J76" s="40"/>
      <c r="K76" s="40"/>
      <c r="L76" s="11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0"/>
      <c r="D77" s="40"/>
      <c r="E77" s="64" t="str">
        <f>E9</f>
        <v>VRN - VEDLEJŠÍ ROZPOČTOVÉ NÁKLADY</v>
      </c>
      <c r="F77" s="40"/>
      <c r="G77" s="40"/>
      <c r="H77" s="40"/>
      <c r="I77" s="40"/>
      <c r="J77" s="40"/>
      <c r="K77" s="40"/>
      <c r="L77" s="11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0"/>
      <c r="D78" s="40"/>
      <c r="E78" s="40"/>
      <c r="F78" s="40"/>
      <c r="G78" s="40"/>
      <c r="H78" s="40"/>
      <c r="I78" s="40"/>
      <c r="J78" s="40"/>
      <c r="K78" s="40"/>
      <c r="L78" s="11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23</v>
      </c>
      <c r="D79" s="40"/>
      <c r="E79" s="40"/>
      <c r="F79" s="28" t="str">
        <f>F12</f>
        <v xml:space="preserve"> </v>
      </c>
      <c r="G79" s="40"/>
      <c r="H79" s="40"/>
      <c r="I79" s="33" t="s">
        <v>25</v>
      </c>
      <c r="J79" s="66" t="str">
        <f>IF(J12="","",J12)</f>
        <v>5. 2. 2025</v>
      </c>
      <c r="K79" s="40"/>
      <c r="L79" s="11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0"/>
      <c r="D80" s="40"/>
      <c r="E80" s="40"/>
      <c r="F80" s="40"/>
      <c r="G80" s="40"/>
      <c r="H80" s="40"/>
      <c r="I80" s="40"/>
      <c r="J80" s="40"/>
      <c r="K80" s="40"/>
      <c r="L80" s="11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31</v>
      </c>
      <c r="D81" s="40"/>
      <c r="E81" s="40"/>
      <c r="F81" s="28" t="str">
        <f>E15</f>
        <v>Vodovody a kanalizace Pardubice, a.s.</v>
      </c>
      <c r="G81" s="40"/>
      <c r="H81" s="40"/>
      <c r="I81" s="33" t="s">
        <v>39</v>
      </c>
      <c r="J81" s="38" t="str">
        <f>E21</f>
        <v>Ing . Pavel Brůna - pbplan Pardubice</v>
      </c>
      <c r="K81" s="40"/>
      <c r="L81" s="11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37</v>
      </c>
      <c r="D82" s="40"/>
      <c r="E82" s="40"/>
      <c r="F82" s="28" t="str">
        <f>IF(E18="","",E18)</f>
        <v>Vyplň údaj</v>
      </c>
      <c r="G82" s="40"/>
      <c r="H82" s="40"/>
      <c r="I82" s="33" t="s">
        <v>43</v>
      </c>
      <c r="J82" s="38" t="str">
        <f>E24</f>
        <v>Ing . Pavel Brůna - pbplan Pardubice</v>
      </c>
      <c r="K82" s="40"/>
      <c r="L82" s="11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0"/>
      <c r="D83" s="40"/>
      <c r="E83" s="40"/>
      <c r="F83" s="40"/>
      <c r="G83" s="40"/>
      <c r="H83" s="40"/>
      <c r="I83" s="40"/>
      <c r="J83" s="40"/>
      <c r="K83" s="40"/>
      <c r="L83" s="11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43"/>
      <c r="B84" s="144"/>
      <c r="C84" s="145" t="s">
        <v>112</v>
      </c>
      <c r="D84" s="146" t="s">
        <v>65</v>
      </c>
      <c r="E84" s="146" t="s">
        <v>61</v>
      </c>
      <c r="F84" s="146" t="s">
        <v>62</v>
      </c>
      <c r="G84" s="146" t="s">
        <v>113</v>
      </c>
      <c r="H84" s="146" t="s">
        <v>114</v>
      </c>
      <c r="I84" s="146" t="s">
        <v>115</v>
      </c>
      <c r="J84" s="146" t="s">
        <v>103</v>
      </c>
      <c r="K84" s="147" t="s">
        <v>116</v>
      </c>
      <c r="L84" s="148"/>
      <c r="M84" s="82" t="s">
        <v>3</v>
      </c>
      <c r="N84" s="83" t="s">
        <v>50</v>
      </c>
      <c r="O84" s="83" t="s">
        <v>117</v>
      </c>
      <c r="P84" s="83" t="s">
        <v>118</v>
      </c>
      <c r="Q84" s="83" t="s">
        <v>119</v>
      </c>
      <c r="R84" s="83" t="s">
        <v>120</v>
      </c>
      <c r="S84" s="83" t="s">
        <v>121</v>
      </c>
      <c r="T84" s="84" t="s">
        <v>122</v>
      </c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</row>
    <row r="85" s="2" customFormat="1" ht="22.8" customHeight="1">
      <c r="A85" s="40"/>
      <c r="B85" s="41"/>
      <c r="C85" s="89" t="s">
        <v>123</v>
      </c>
      <c r="D85" s="40"/>
      <c r="E85" s="40"/>
      <c r="F85" s="40"/>
      <c r="G85" s="40"/>
      <c r="H85" s="40"/>
      <c r="I85" s="40"/>
      <c r="J85" s="149">
        <f>BK85</f>
        <v>0</v>
      </c>
      <c r="K85" s="40"/>
      <c r="L85" s="41"/>
      <c r="M85" s="85"/>
      <c r="N85" s="70"/>
      <c r="O85" s="86"/>
      <c r="P85" s="150">
        <f>P86</f>
        <v>0</v>
      </c>
      <c r="Q85" s="86"/>
      <c r="R85" s="150">
        <f>R86</f>
        <v>0</v>
      </c>
      <c r="S85" s="86"/>
      <c r="T85" s="151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20" t="s">
        <v>79</v>
      </c>
      <c r="AU85" s="20" t="s">
        <v>104</v>
      </c>
      <c r="BK85" s="152">
        <f>BK86</f>
        <v>0</v>
      </c>
    </row>
    <row r="86" s="12" customFormat="1" ht="25.92" customHeight="1">
      <c r="A86" s="12"/>
      <c r="B86" s="153"/>
      <c r="C86" s="12"/>
      <c r="D86" s="154" t="s">
        <v>79</v>
      </c>
      <c r="E86" s="155" t="s">
        <v>85</v>
      </c>
      <c r="F86" s="155" t="s">
        <v>124</v>
      </c>
      <c r="G86" s="12"/>
      <c r="H86" s="12"/>
      <c r="I86" s="156"/>
      <c r="J86" s="157">
        <f>BK86</f>
        <v>0</v>
      </c>
      <c r="K86" s="12"/>
      <c r="L86" s="153"/>
      <c r="M86" s="158"/>
      <c r="N86" s="159"/>
      <c r="O86" s="159"/>
      <c r="P86" s="160">
        <f>P87+P103+P113+P123+P130</f>
        <v>0</v>
      </c>
      <c r="Q86" s="159"/>
      <c r="R86" s="160">
        <f>R87+R103+R113+R123+R130</f>
        <v>0</v>
      </c>
      <c r="S86" s="159"/>
      <c r="T86" s="161">
        <f>T87+T103+T113+T123+T130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4" t="s">
        <v>125</v>
      </c>
      <c r="AT86" s="162" t="s">
        <v>79</v>
      </c>
      <c r="AU86" s="162" t="s">
        <v>80</v>
      </c>
      <c r="AY86" s="154" t="s">
        <v>126</v>
      </c>
      <c r="BK86" s="163">
        <f>BK87+BK103+BK113+BK123+BK130</f>
        <v>0</v>
      </c>
    </row>
    <row r="87" s="12" customFormat="1" ht="22.8" customHeight="1">
      <c r="A87" s="12"/>
      <c r="B87" s="153"/>
      <c r="C87" s="12"/>
      <c r="D87" s="154" t="s">
        <v>79</v>
      </c>
      <c r="E87" s="164" t="s">
        <v>127</v>
      </c>
      <c r="F87" s="164" t="s">
        <v>128</v>
      </c>
      <c r="G87" s="12"/>
      <c r="H87" s="12"/>
      <c r="I87" s="156"/>
      <c r="J87" s="165">
        <f>BK87</f>
        <v>0</v>
      </c>
      <c r="K87" s="12"/>
      <c r="L87" s="153"/>
      <c r="M87" s="158"/>
      <c r="N87" s="159"/>
      <c r="O87" s="159"/>
      <c r="P87" s="160">
        <f>SUM(P88:P102)</f>
        <v>0</v>
      </c>
      <c r="Q87" s="159"/>
      <c r="R87" s="160">
        <f>SUM(R88:R102)</f>
        <v>0</v>
      </c>
      <c r="S87" s="159"/>
      <c r="T87" s="161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4" t="s">
        <v>125</v>
      </c>
      <c r="AT87" s="162" t="s">
        <v>79</v>
      </c>
      <c r="AU87" s="162" t="s">
        <v>88</v>
      </c>
      <c r="AY87" s="154" t="s">
        <v>126</v>
      </c>
      <c r="BK87" s="163">
        <f>SUM(BK88:BK102)</f>
        <v>0</v>
      </c>
    </row>
    <row r="88" s="2" customFormat="1" ht="16.5" customHeight="1">
      <c r="A88" s="40"/>
      <c r="B88" s="166"/>
      <c r="C88" s="167" t="s">
        <v>88</v>
      </c>
      <c r="D88" s="167" t="s">
        <v>129</v>
      </c>
      <c r="E88" s="168" t="s">
        <v>130</v>
      </c>
      <c r="F88" s="169" t="s">
        <v>131</v>
      </c>
      <c r="G88" s="170" t="s">
        <v>132</v>
      </c>
      <c r="H88" s="171">
        <v>1</v>
      </c>
      <c r="I88" s="172"/>
      <c r="J88" s="173">
        <f>ROUND(I88*H88,2)</f>
        <v>0</v>
      </c>
      <c r="K88" s="169" t="s">
        <v>133</v>
      </c>
      <c r="L88" s="41"/>
      <c r="M88" s="174" t="s">
        <v>3</v>
      </c>
      <c r="N88" s="175" t="s">
        <v>51</v>
      </c>
      <c r="O88" s="74"/>
      <c r="P88" s="176">
        <f>O88*H88</f>
        <v>0</v>
      </c>
      <c r="Q88" s="176">
        <v>0</v>
      </c>
      <c r="R88" s="176">
        <f>Q88*H88</f>
        <v>0</v>
      </c>
      <c r="S88" s="176">
        <v>0</v>
      </c>
      <c r="T88" s="17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178" t="s">
        <v>134</v>
      </c>
      <c r="AT88" s="178" t="s">
        <v>129</v>
      </c>
      <c r="AU88" s="178" t="s">
        <v>90</v>
      </c>
      <c r="AY88" s="20" t="s">
        <v>126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20" t="s">
        <v>88</v>
      </c>
      <c r="BK88" s="179">
        <f>ROUND(I88*H88,2)</f>
        <v>0</v>
      </c>
      <c r="BL88" s="20" t="s">
        <v>134</v>
      </c>
      <c r="BM88" s="178" t="s">
        <v>135</v>
      </c>
    </row>
    <row r="89" s="2" customFormat="1">
      <c r="A89" s="40"/>
      <c r="B89" s="41"/>
      <c r="C89" s="40"/>
      <c r="D89" s="180" t="s">
        <v>136</v>
      </c>
      <c r="E89" s="40"/>
      <c r="F89" s="181" t="s">
        <v>131</v>
      </c>
      <c r="G89" s="40"/>
      <c r="H89" s="40"/>
      <c r="I89" s="182"/>
      <c r="J89" s="40"/>
      <c r="K89" s="40"/>
      <c r="L89" s="41"/>
      <c r="M89" s="183"/>
      <c r="N89" s="184"/>
      <c r="O89" s="74"/>
      <c r="P89" s="74"/>
      <c r="Q89" s="74"/>
      <c r="R89" s="74"/>
      <c r="S89" s="74"/>
      <c r="T89" s="75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20" t="s">
        <v>136</v>
      </c>
      <c r="AU89" s="20" t="s">
        <v>90</v>
      </c>
    </row>
    <row r="90" s="2" customFormat="1">
      <c r="A90" s="40"/>
      <c r="B90" s="41"/>
      <c r="C90" s="40"/>
      <c r="D90" s="185" t="s">
        <v>137</v>
      </c>
      <c r="E90" s="40"/>
      <c r="F90" s="186" t="s">
        <v>138</v>
      </c>
      <c r="G90" s="40"/>
      <c r="H90" s="40"/>
      <c r="I90" s="182"/>
      <c r="J90" s="40"/>
      <c r="K90" s="40"/>
      <c r="L90" s="41"/>
      <c r="M90" s="183"/>
      <c r="N90" s="184"/>
      <c r="O90" s="74"/>
      <c r="P90" s="74"/>
      <c r="Q90" s="74"/>
      <c r="R90" s="74"/>
      <c r="S90" s="74"/>
      <c r="T90" s="75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20" t="s">
        <v>137</v>
      </c>
      <c r="AU90" s="20" t="s">
        <v>90</v>
      </c>
    </row>
    <row r="91" s="2" customFormat="1" ht="16.5" customHeight="1">
      <c r="A91" s="40"/>
      <c r="B91" s="166"/>
      <c r="C91" s="167" t="s">
        <v>90</v>
      </c>
      <c r="D91" s="167" t="s">
        <v>129</v>
      </c>
      <c r="E91" s="168" t="s">
        <v>139</v>
      </c>
      <c r="F91" s="169" t="s">
        <v>140</v>
      </c>
      <c r="G91" s="170" t="s">
        <v>132</v>
      </c>
      <c r="H91" s="171">
        <v>1</v>
      </c>
      <c r="I91" s="172"/>
      <c r="J91" s="173">
        <f>ROUND(I91*H91,2)</f>
        <v>0</v>
      </c>
      <c r="K91" s="169" t="s">
        <v>133</v>
      </c>
      <c r="L91" s="41"/>
      <c r="M91" s="174" t="s">
        <v>3</v>
      </c>
      <c r="N91" s="175" t="s">
        <v>51</v>
      </c>
      <c r="O91" s="74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178" t="s">
        <v>134</v>
      </c>
      <c r="AT91" s="178" t="s">
        <v>129</v>
      </c>
      <c r="AU91" s="178" t="s">
        <v>90</v>
      </c>
      <c r="AY91" s="20" t="s">
        <v>126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20" t="s">
        <v>88</v>
      </c>
      <c r="BK91" s="179">
        <f>ROUND(I91*H91,2)</f>
        <v>0</v>
      </c>
      <c r="BL91" s="20" t="s">
        <v>134</v>
      </c>
      <c r="BM91" s="178" t="s">
        <v>141</v>
      </c>
    </row>
    <row r="92" s="2" customFormat="1">
      <c r="A92" s="40"/>
      <c r="B92" s="41"/>
      <c r="C92" s="40"/>
      <c r="D92" s="180" t="s">
        <v>136</v>
      </c>
      <c r="E92" s="40"/>
      <c r="F92" s="181" t="s">
        <v>140</v>
      </c>
      <c r="G92" s="40"/>
      <c r="H92" s="40"/>
      <c r="I92" s="182"/>
      <c r="J92" s="40"/>
      <c r="K92" s="40"/>
      <c r="L92" s="41"/>
      <c r="M92" s="183"/>
      <c r="N92" s="184"/>
      <c r="O92" s="74"/>
      <c r="P92" s="74"/>
      <c r="Q92" s="74"/>
      <c r="R92" s="74"/>
      <c r="S92" s="74"/>
      <c r="T92" s="75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20" t="s">
        <v>136</v>
      </c>
      <c r="AU92" s="20" t="s">
        <v>90</v>
      </c>
    </row>
    <row r="93" s="2" customFormat="1">
      <c r="A93" s="40"/>
      <c r="B93" s="41"/>
      <c r="C93" s="40"/>
      <c r="D93" s="185" t="s">
        <v>137</v>
      </c>
      <c r="E93" s="40"/>
      <c r="F93" s="186" t="s">
        <v>142</v>
      </c>
      <c r="G93" s="40"/>
      <c r="H93" s="40"/>
      <c r="I93" s="182"/>
      <c r="J93" s="40"/>
      <c r="K93" s="40"/>
      <c r="L93" s="41"/>
      <c r="M93" s="183"/>
      <c r="N93" s="184"/>
      <c r="O93" s="74"/>
      <c r="P93" s="74"/>
      <c r="Q93" s="74"/>
      <c r="R93" s="74"/>
      <c r="S93" s="74"/>
      <c r="T93" s="75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20" t="s">
        <v>137</v>
      </c>
      <c r="AU93" s="20" t="s">
        <v>90</v>
      </c>
    </row>
    <row r="94" s="2" customFormat="1" ht="16.5" customHeight="1">
      <c r="A94" s="40"/>
      <c r="B94" s="166"/>
      <c r="C94" s="167" t="s">
        <v>143</v>
      </c>
      <c r="D94" s="167" t="s">
        <v>129</v>
      </c>
      <c r="E94" s="168" t="s">
        <v>144</v>
      </c>
      <c r="F94" s="169" t="s">
        <v>145</v>
      </c>
      <c r="G94" s="170" t="s">
        <v>132</v>
      </c>
      <c r="H94" s="171">
        <v>1</v>
      </c>
      <c r="I94" s="172"/>
      <c r="J94" s="173">
        <f>ROUND(I94*H94,2)</f>
        <v>0</v>
      </c>
      <c r="K94" s="169" t="s">
        <v>133</v>
      </c>
      <c r="L94" s="41"/>
      <c r="M94" s="174" t="s">
        <v>3</v>
      </c>
      <c r="N94" s="175" t="s">
        <v>51</v>
      </c>
      <c r="O94" s="74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178" t="s">
        <v>134</v>
      </c>
      <c r="AT94" s="178" t="s">
        <v>129</v>
      </c>
      <c r="AU94" s="178" t="s">
        <v>90</v>
      </c>
      <c r="AY94" s="20" t="s">
        <v>126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20" t="s">
        <v>88</v>
      </c>
      <c r="BK94" s="179">
        <f>ROUND(I94*H94,2)</f>
        <v>0</v>
      </c>
      <c r="BL94" s="20" t="s">
        <v>134</v>
      </c>
      <c r="BM94" s="178" t="s">
        <v>146</v>
      </c>
    </row>
    <row r="95" s="2" customFormat="1">
      <c r="A95" s="40"/>
      <c r="B95" s="41"/>
      <c r="C95" s="40"/>
      <c r="D95" s="180" t="s">
        <v>136</v>
      </c>
      <c r="E95" s="40"/>
      <c r="F95" s="181" t="s">
        <v>145</v>
      </c>
      <c r="G95" s="40"/>
      <c r="H95" s="40"/>
      <c r="I95" s="182"/>
      <c r="J95" s="40"/>
      <c r="K95" s="40"/>
      <c r="L95" s="41"/>
      <c r="M95" s="183"/>
      <c r="N95" s="184"/>
      <c r="O95" s="74"/>
      <c r="P95" s="74"/>
      <c r="Q95" s="74"/>
      <c r="R95" s="74"/>
      <c r="S95" s="74"/>
      <c r="T95" s="75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20" t="s">
        <v>136</v>
      </c>
      <c r="AU95" s="20" t="s">
        <v>90</v>
      </c>
    </row>
    <row r="96" s="2" customFormat="1">
      <c r="A96" s="40"/>
      <c r="B96" s="41"/>
      <c r="C96" s="40"/>
      <c r="D96" s="185" t="s">
        <v>137</v>
      </c>
      <c r="E96" s="40"/>
      <c r="F96" s="186" t="s">
        <v>147</v>
      </c>
      <c r="G96" s="40"/>
      <c r="H96" s="40"/>
      <c r="I96" s="182"/>
      <c r="J96" s="40"/>
      <c r="K96" s="40"/>
      <c r="L96" s="41"/>
      <c r="M96" s="183"/>
      <c r="N96" s="184"/>
      <c r="O96" s="74"/>
      <c r="P96" s="74"/>
      <c r="Q96" s="74"/>
      <c r="R96" s="74"/>
      <c r="S96" s="74"/>
      <c r="T96" s="75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20" t="s">
        <v>137</v>
      </c>
      <c r="AU96" s="20" t="s">
        <v>90</v>
      </c>
    </row>
    <row r="97" s="2" customFormat="1" ht="16.5" customHeight="1">
      <c r="A97" s="40"/>
      <c r="B97" s="166"/>
      <c r="C97" s="167" t="s">
        <v>148</v>
      </c>
      <c r="D97" s="167" t="s">
        <v>129</v>
      </c>
      <c r="E97" s="168" t="s">
        <v>149</v>
      </c>
      <c r="F97" s="169" t="s">
        <v>150</v>
      </c>
      <c r="G97" s="170" t="s">
        <v>132</v>
      </c>
      <c r="H97" s="171">
        <v>1</v>
      </c>
      <c r="I97" s="172"/>
      <c r="J97" s="173">
        <f>ROUND(I97*H97,2)</f>
        <v>0</v>
      </c>
      <c r="K97" s="169" t="s">
        <v>133</v>
      </c>
      <c r="L97" s="41"/>
      <c r="M97" s="174" t="s">
        <v>3</v>
      </c>
      <c r="N97" s="175" t="s">
        <v>51</v>
      </c>
      <c r="O97" s="7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178" t="s">
        <v>134</v>
      </c>
      <c r="AT97" s="178" t="s">
        <v>129</v>
      </c>
      <c r="AU97" s="178" t="s">
        <v>90</v>
      </c>
      <c r="AY97" s="20" t="s">
        <v>126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88</v>
      </c>
      <c r="BK97" s="179">
        <f>ROUND(I97*H97,2)</f>
        <v>0</v>
      </c>
      <c r="BL97" s="20" t="s">
        <v>134</v>
      </c>
      <c r="BM97" s="178" t="s">
        <v>151</v>
      </c>
    </row>
    <row r="98" s="2" customFormat="1">
      <c r="A98" s="40"/>
      <c r="B98" s="41"/>
      <c r="C98" s="40"/>
      <c r="D98" s="180" t="s">
        <v>136</v>
      </c>
      <c r="E98" s="40"/>
      <c r="F98" s="181" t="s">
        <v>150</v>
      </c>
      <c r="G98" s="40"/>
      <c r="H98" s="40"/>
      <c r="I98" s="182"/>
      <c r="J98" s="40"/>
      <c r="K98" s="40"/>
      <c r="L98" s="41"/>
      <c r="M98" s="183"/>
      <c r="N98" s="184"/>
      <c r="O98" s="74"/>
      <c r="P98" s="74"/>
      <c r="Q98" s="74"/>
      <c r="R98" s="74"/>
      <c r="S98" s="74"/>
      <c r="T98" s="75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20" t="s">
        <v>136</v>
      </c>
      <c r="AU98" s="20" t="s">
        <v>90</v>
      </c>
    </row>
    <row r="99" s="2" customFormat="1">
      <c r="A99" s="40"/>
      <c r="B99" s="41"/>
      <c r="C99" s="40"/>
      <c r="D99" s="185" t="s">
        <v>137</v>
      </c>
      <c r="E99" s="40"/>
      <c r="F99" s="186" t="s">
        <v>152</v>
      </c>
      <c r="G99" s="40"/>
      <c r="H99" s="40"/>
      <c r="I99" s="182"/>
      <c r="J99" s="40"/>
      <c r="K99" s="40"/>
      <c r="L99" s="41"/>
      <c r="M99" s="183"/>
      <c r="N99" s="184"/>
      <c r="O99" s="74"/>
      <c r="P99" s="74"/>
      <c r="Q99" s="74"/>
      <c r="R99" s="74"/>
      <c r="S99" s="74"/>
      <c r="T99" s="75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20" t="s">
        <v>137</v>
      </c>
      <c r="AU99" s="20" t="s">
        <v>90</v>
      </c>
    </row>
    <row r="100" s="2" customFormat="1" ht="16.5" customHeight="1">
      <c r="A100" s="40"/>
      <c r="B100" s="166"/>
      <c r="C100" s="167" t="s">
        <v>125</v>
      </c>
      <c r="D100" s="167" t="s">
        <v>129</v>
      </c>
      <c r="E100" s="168" t="s">
        <v>153</v>
      </c>
      <c r="F100" s="169" t="s">
        <v>154</v>
      </c>
      <c r="G100" s="170" t="s">
        <v>132</v>
      </c>
      <c r="H100" s="171">
        <v>1</v>
      </c>
      <c r="I100" s="172"/>
      <c r="J100" s="173">
        <f>ROUND(I100*H100,2)</f>
        <v>0</v>
      </c>
      <c r="K100" s="169" t="s">
        <v>133</v>
      </c>
      <c r="L100" s="41"/>
      <c r="M100" s="174" t="s">
        <v>3</v>
      </c>
      <c r="N100" s="175" t="s">
        <v>51</v>
      </c>
      <c r="O100" s="74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178" t="s">
        <v>134</v>
      </c>
      <c r="AT100" s="178" t="s">
        <v>129</v>
      </c>
      <c r="AU100" s="178" t="s">
        <v>90</v>
      </c>
      <c r="AY100" s="20" t="s">
        <v>126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0" t="s">
        <v>88</v>
      </c>
      <c r="BK100" s="179">
        <f>ROUND(I100*H100,2)</f>
        <v>0</v>
      </c>
      <c r="BL100" s="20" t="s">
        <v>134</v>
      </c>
      <c r="BM100" s="178" t="s">
        <v>155</v>
      </c>
    </row>
    <row r="101" s="2" customFormat="1">
      <c r="A101" s="40"/>
      <c r="B101" s="41"/>
      <c r="C101" s="40"/>
      <c r="D101" s="180" t="s">
        <v>136</v>
      </c>
      <c r="E101" s="40"/>
      <c r="F101" s="181" t="s">
        <v>154</v>
      </c>
      <c r="G101" s="40"/>
      <c r="H101" s="40"/>
      <c r="I101" s="182"/>
      <c r="J101" s="40"/>
      <c r="K101" s="40"/>
      <c r="L101" s="41"/>
      <c r="M101" s="183"/>
      <c r="N101" s="184"/>
      <c r="O101" s="74"/>
      <c r="P101" s="74"/>
      <c r="Q101" s="74"/>
      <c r="R101" s="74"/>
      <c r="S101" s="74"/>
      <c r="T101" s="75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20" t="s">
        <v>136</v>
      </c>
      <c r="AU101" s="20" t="s">
        <v>90</v>
      </c>
    </row>
    <row r="102" s="2" customFormat="1">
      <c r="A102" s="40"/>
      <c r="B102" s="41"/>
      <c r="C102" s="40"/>
      <c r="D102" s="185" t="s">
        <v>137</v>
      </c>
      <c r="E102" s="40"/>
      <c r="F102" s="186" t="s">
        <v>156</v>
      </c>
      <c r="G102" s="40"/>
      <c r="H102" s="40"/>
      <c r="I102" s="182"/>
      <c r="J102" s="40"/>
      <c r="K102" s="40"/>
      <c r="L102" s="41"/>
      <c r="M102" s="183"/>
      <c r="N102" s="184"/>
      <c r="O102" s="74"/>
      <c r="P102" s="74"/>
      <c r="Q102" s="74"/>
      <c r="R102" s="74"/>
      <c r="S102" s="74"/>
      <c r="T102" s="75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20" t="s">
        <v>137</v>
      </c>
      <c r="AU102" s="20" t="s">
        <v>90</v>
      </c>
    </row>
    <row r="103" s="12" customFormat="1" ht="22.8" customHeight="1">
      <c r="A103" s="12"/>
      <c r="B103" s="153"/>
      <c r="C103" s="12"/>
      <c r="D103" s="154" t="s">
        <v>79</v>
      </c>
      <c r="E103" s="164" t="s">
        <v>157</v>
      </c>
      <c r="F103" s="164" t="s">
        <v>158</v>
      </c>
      <c r="G103" s="12"/>
      <c r="H103" s="12"/>
      <c r="I103" s="156"/>
      <c r="J103" s="165">
        <f>BK103</f>
        <v>0</v>
      </c>
      <c r="K103" s="12"/>
      <c r="L103" s="153"/>
      <c r="M103" s="158"/>
      <c r="N103" s="159"/>
      <c r="O103" s="159"/>
      <c r="P103" s="160">
        <f>SUM(P104:P112)</f>
        <v>0</v>
      </c>
      <c r="Q103" s="159"/>
      <c r="R103" s="160">
        <f>SUM(R104:R112)</f>
        <v>0</v>
      </c>
      <c r="S103" s="159"/>
      <c r="T103" s="161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4" t="s">
        <v>125</v>
      </c>
      <c r="AT103" s="162" t="s">
        <v>79</v>
      </c>
      <c r="AU103" s="162" t="s">
        <v>88</v>
      </c>
      <c r="AY103" s="154" t="s">
        <v>126</v>
      </c>
      <c r="BK103" s="163">
        <f>SUM(BK104:BK112)</f>
        <v>0</v>
      </c>
    </row>
    <row r="104" s="2" customFormat="1" ht="16.5" customHeight="1">
      <c r="A104" s="40"/>
      <c r="B104" s="166"/>
      <c r="C104" s="167" t="s">
        <v>159</v>
      </c>
      <c r="D104" s="167" t="s">
        <v>129</v>
      </c>
      <c r="E104" s="168" t="s">
        <v>160</v>
      </c>
      <c r="F104" s="169" t="s">
        <v>161</v>
      </c>
      <c r="G104" s="170" t="s">
        <v>132</v>
      </c>
      <c r="H104" s="171">
        <v>1</v>
      </c>
      <c r="I104" s="172"/>
      <c r="J104" s="173">
        <f>ROUND(I104*H104,2)</f>
        <v>0</v>
      </c>
      <c r="K104" s="169" t="s">
        <v>133</v>
      </c>
      <c r="L104" s="41"/>
      <c r="M104" s="174" t="s">
        <v>3</v>
      </c>
      <c r="N104" s="175" t="s">
        <v>51</v>
      </c>
      <c r="O104" s="74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178" t="s">
        <v>134</v>
      </c>
      <c r="AT104" s="178" t="s">
        <v>129</v>
      </c>
      <c r="AU104" s="178" t="s">
        <v>90</v>
      </c>
      <c r="AY104" s="20" t="s">
        <v>126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20" t="s">
        <v>88</v>
      </c>
      <c r="BK104" s="179">
        <f>ROUND(I104*H104,2)</f>
        <v>0</v>
      </c>
      <c r="BL104" s="20" t="s">
        <v>134</v>
      </c>
      <c r="BM104" s="178" t="s">
        <v>162</v>
      </c>
    </row>
    <row r="105" s="2" customFormat="1">
      <c r="A105" s="40"/>
      <c r="B105" s="41"/>
      <c r="C105" s="40"/>
      <c r="D105" s="180" t="s">
        <v>136</v>
      </c>
      <c r="E105" s="40"/>
      <c r="F105" s="181" t="s">
        <v>161</v>
      </c>
      <c r="G105" s="40"/>
      <c r="H105" s="40"/>
      <c r="I105" s="182"/>
      <c r="J105" s="40"/>
      <c r="K105" s="40"/>
      <c r="L105" s="41"/>
      <c r="M105" s="183"/>
      <c r="N105" s="184"/>
      <c r="O105" s="74"/>
      <c r="P105" s="74"/>
      <c r="Q105" s="74"/>
      <c r="R105" s="74"/>
      <c r="S105" s="74"/>
      <c r="T105" s="75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20" t="s">
        <v>136</v>
      </c>
      <c r="AU105" s="20" t="s">
        <v>90</v>
      </c>
    </row>
    <row r="106" s="2" customFormat="1">
      <c r="A106" s="40"/>
      <c r="B106" s="41"/>
      <c r="C106" s="40"/>
      <c r="D106" s="185" t="s">
        <v>137</v>
      </c>
      <c r="E106" s="40"/>
      <c r="F106" s="186" t="s">
        <v>163</v>
      </c>
      <c r="G106" s="40"/>
      <c r="H106" s="40"/>
      <c r="I106" s="182"/>
      <c r="J106" s="40"/>
      <c r="K106" s="40"/>
      <c r="L106" s="41"/>
      <c r="M106" s="183"/>
      <c r="N106" s="184"/>
      <c r="O106" s="74"/>
      <c r="P106" s="74"/>
      <c r="Q106" s="74"/>
      <c r="R106" s="74"/>
      <c r="S106" s="74"/>
      <c r="T106" s="75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20" t="s">
        <v>137</v>
      </c>
      <c r="AU106" s="20" t="s">
        <v>90</v>
      </c>
    </row>
    <row r="107" s="2" customFormat="1" ht="16.5" customHeight="1">
      <c r="A107" s="40"/>
      <c r="B107" s="166"/>
      <c r="C107" s="167" t="s">
        <v>164</v>
      </c>
      <c r="D107" s="167" t="s">
        <v>129</v>
      </c>
      <c r="E107" s="168" t="s">
        <v>165</v>
      </c>
      <c r="F107" s="169" t="s">
        <v>166</v>
      </c>
      <c r="G107" s="170" t="s">
        <v>132</v>
      </c>
      <c r="H107" s="171">
        <v>1</v>
      </c>
      <c r="I107" s="172"/>
      <c r="J107" s="173">
        <f>ROUND(I107*H107,2)</f>
        <v>0</v>
      </c>
      <c r="K107" s="169" t="s">
        <v>133</v>
      </c>
      <c r="L107" s="41"/>
      <c r="M107" s="174" t="s">
        <v>3</v>
      </c>
      <c r="N107" s="175" t="s">
        <v>51</v>
      </c>
      <c r="O107" s="74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178" t="s">
        <v>134</v>
      </c>
      <c r="AT107" s="178" t="s">
        <v>129</v>
      </c>
      <c r="AU107" s="178" t="s">
        <v>90</v>
      </c>
      <c r="AY107" s="20" t="s">
        <v>126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20" t="s">
        <v>88</v>
      </c>
      <c r="BK107" s="179">
        <f>ROUND(I107*H107,2)</f>
        <v>0</v>
      </c>
      <c r="BL107" s="20" t="s">
        <v>134</v>
      </c>
      <c r="BM107" s="178" t="s">
        <v>167</v>
      </c>
    </row>
    <row r="108" s="2" customFormat="1">
      <c r="A108" s="40"/>
      <c r="B108" s="41"/>
      <c r="C108" s="40"/>
      <c r="D108" s="180" t="s">
        <v>136</v>
      </c>
      <c r="E108" s="40"/>
      <c r="F108" s="181" t="s">
        <v>166</v>
      </c>
      <c r="G108" s="40"/>
      <c r="H108" s="40"/>
      <c r="I108" s="182"/>
      <c r="J108" s="40"/>
      <c r="K108" s="40"/>
      <c r="L108" s="41"/>
      <c r="M108" s="183"/>
      <c r="N108" s="184"/>
      <c r="O108" s="74"/>
      <c r="P108" s="74"/>
      <c r="Q108" s="74"/>
      <c r="R108" s="74"/>
      <c r="S108" s="74"/>
      <c r="T108" s="75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20" t="s">
        <v>136</v>
      </c>
      <c r="AU108" s="20" t="s">
        <v>90</v>
      </c>
    </row>
    <row r="109" s="2" customFormat="1">
      <c r="A109" s="40"/>
      <c r="B109" s="41"/>
      <c r="C109" s="40"/>
      <c r="D109" s="185" t="s">
        <v>137</v>
      </c>
      <c r="E109" s="40"/>
      <c r="F109" s="186" t="s">
        <v>168</v>
      </c>
      <c r="G109" s="40"/>
      <c r="H109" s="40"/>
      <c r="I109" s="182"/>
      <c r="J109" s="40"/>
      <c r="K109" s="40"/>
      <c r="L109" s="41"/>
      <c r="M109" s="183"/>
      <c r="N109" s="184"/>
      <c r="O109" s="74"/>
      <c r="P109" s="74"/>
      <c r="Q109" s="74"/>
      <c r="R109" s="74"/>
      <c r="S109" s="74"/>
      <c r="T109" s="75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20" t="s">
        <v>137</v>
      </c>
      <c r="AU109" s="20" t="s">
        <v>90</v>
      </c>
    </row>
    <row r="110" s="2" customFormat="1" ht="16.5" customHeight="1">
      <c r="A110" s="40"/>
      <c r="B110" s="166"/>
      <c r="C110" s="167" t="s">
        <v>169</v>
      </c>
      <c r="D110" s="167" t="s">
        <v>129</v>
      </c>
      <c r="E110" s="168" t="s">
        <v>170</v>
      </c>
      <c r="F110" s="169" t="s">
        <v>171</v>
      </c>
      <c r="G110" s="170" t="s">
        <v>132</v>
      </c>
      <c r="H110" s="171">
        <v>1</v>
      </c>
      <c r="I110" s="172"/>
      <c r="J110" s="173">
        <f>ROUND(I110*H110,2)</f>
        <v>0</v>
      </c>
      <c r="K110" s="169" t="s">
        <v>133</v>
      </c>
      <c r="L110" s="41"/>
      <c r="M110" s="174" t="s">
        <v>3</v>
      </c>
      <c r="N110" s="175" t="s">
        <v>51</v>
      </c>
      <c r="O110" s="74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178" t="s">
        <v>134</v>
      </c>
      <c r="AT110" s="178" t="s">
        <v>129</v>
      </c>
      <c r="AU110" s="178" t="s">
        <v>90</v>
      </c>
      <c r="AY110" s="20" t="s">
        <v>126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20" t="s">
        <v>88</v>
      </c>
      <c r="BK110" s="179">
        <f>ROUND(I110*H110,2)</f>
        <v>0</v>
      </c>
      <c r="BL110" s="20" t="s">
        <v>134</v>
      </c>
      <c r="BM110" s="178" t="s">
        <v>172</v>
      </c>
    </row>
    <row r="111" s="2" customFormat="1">
      <c r="A111" s="40"/>
      <c r="B111" s="41"/>
      <c r="C111" s="40"/>
      <c r="D111" s="180" t="s">
        <v>136</v>
      </c>
      <c r="E111" s="40"/>
      <c r="F111" s="181" t="s">
        <v>173</v>
      </c>
      <c r="G111" s="40"/>
      <c r="H111" s="40"/>
      <c r="I111" s="182"/>
      <c r="J111" s="40"/>
      <c r="K111" s="40"/>
      <c r="L111" s="41"/>
      <c r="M111" s="183"/>
      <c r="N111" s="184"/>
      <c r="O111" s="74"/>
      <c r="P111" s="74"/>
      <c r="Q111" s="74"/>
      <c r="R111" s="74"/>
      <c r="S111" s="74"/>
      <c r="T111" s="75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20" t="s">
        <v>136</v>
      </c>
      <c r="AU111" s="20" t="s">
        <v>90</v>
      </c>
    </row>
    <row r="112" s="2" customFormat="1">
      <c r="A112" s="40"/>
      <c r="B112" s="41"/>
      <c r="C112" s="40"/>
      <c r="D112" s="185" t="s">
        <v>137</v>
      </c>
      <c r="E112" s="40"/>
      <c r="F112" s="186" t="s">
        <v>174</v>
      </c>
      <c r="G112" s="40"/>
      <c r="H112" s="40"/>
      <c r="I112" s="182"/>
      <c r="J112" s="40"/>
      <c r="K112" s="40"/>
      <c r="L112" s="41"/>
      <c r="M112" s="183"/>
      <c r="N112" s="184"/>
      <c r="O112" s="74"/>
      <c r="P112" s="74"/>
      <c r="Q112" s="74"/>
      <c r="R112" s="74"/>
      <c r="S112" s="74"/>
      <c r="T112" s="75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20" t="s">
        <v>137</v>
      </c>
      <c r="AU112" s="20" t="s">
        <v>90</v>
      </c>
    </row>
    <row r="113" s="12" customFormat="1" ht="22.8" customHeight="1">
      <c r="A113" s="12"/>
      <c r="B113" s="153"/>
      <c r="C113" s="12"/>
      <c r="D113" s="154" t="s">
        <v>79</v>
      </c>
      <c r="E113" s="164" t="s">
        <v>175</v>
      </c>
      <c r="F113" s="164" t="s">
        <v>176</v>
      </c>
      <c r="G113" s="12"/>
      <c r="H113" s="12"/>
      <c r="I113" s="156"/>
      <c r="J113" s="165">
        <f>BK113</f>
        <v>0</v>
      </c>
      <c r="K113" s="12"/>
      <c r="L113" s="153"/>
      <c r="M113" s="158"/>
      <c r="N113" s="159"/>
      <c r="O113" s="159"/>
      <c r="P113" s="160">
        <f>SUM(P114:P122)</f>
        <v>0</v>
      </c>
      <c r="Q113" s="159"/>
      <c r="R113" s="160">
        <f>SUM(R114:R122)</f>
        <v>0</v>
      </c>
      <c r="S113" s="159"/>
      <c r="T113" s="161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54" t="s">
        <v>125</v>
      </c>
      <c r="AT113" s="162" t="s">
        <v>79</v>
      </c>
      <c r="AU113" s="162" t="s">
        <v>88</v>
      </c>
      <c r="AY113" s="154" t="s">
        <v>126</v>
      </c>
      <c r="BK113" s="163">
        <f>SUM(BK114:BK122)</f>
        <v>0</v>
      </c>
    </row>
    <row r="114" s="2" customFormat="1" ht="16.5" customHeight="1">
      <c r="A114" s="40"/>
      <c r="B114" s="166"/>
      <c r="C114" s="167" t="s">
        <v>177</v>
      </c>
      <c r="D114" s="167" t="s">
        <v>129</v>
      </c>
      <c r="E114" s="168" t="s">
        <v>178</v>
      </c>
      <c r="F114" s="169" t="s">
        <v>179</v>
      </c>
      <c r="G114" s="170" t="s">
        <v>132</v>
      </c>
      <c r="H114" s="171">
        <v>1</v>
      </c>
      <c r="I114" s="172"/>
      <c r="J114" s="173">
        <f>ROUND(I114*H114,2)</f>
        <v>0</v>
      </c>
      <c r="K114" s="169" t="s">
        <v>133</v>
      </c>
      <c r="L114" s="41"/>
      <c r="M114" s="174" t="s">
        <v>3</v>
      </c>
      <c r="N114" s="175" t="s">
        <v>51</v>
      </c>
      <c r="O114" s="74"/>
      <c r="P114" s="176">
        <f>O114*H114</f>
        <v>0</v>
      </c>
      <c r="Q114" s="176">
        <v>0</v>
      </c>
      <c r="R114" s="176">
        <f>Q114*H114</f>
        <v>0</v>
      </c>
      <c r="S114" s="176">
        <v>0</v>
      </c>
      <c r="T114" s="17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178" t="s">
        <v>134</v>
      </c>
      <c r="AT114" s="178" t="s">
        <v>129</v>
      </c>
      <c r="AU114" s="178" t="s">
        <v>90</v>
      </c>
      <c r="AY114" s="20" t="s">
        <v>126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0" t="s">
        <v>88</v>
      </c>
      <c r="BK114" s="179">
        <f>ROUND(I114*H114,2)</f>
        <v>0</v>
      </c>
      <c r="BL114" s="20" t="s">
        <v>134</v>
      </c>
      <c r="BM114" s="178" t="s">
        <v>180</v>
      </c>
    </row>
    <row r="115" s="2" customFormat="1">
      <c r="A115" s="40"/>
      <c r="B115" s="41"/>
      <c r="C115" s="40"/>
      <c r="D115" s="180" t="s">
        <v>136</v>
      </c>
      <c r="E115" s="40"/>
      <c r="F115" s="181" t="s">
        <v>179</v>
      </c>
      <c r="G115" s="40"/>
      <c r="H115" s="40"/>
      <c r="I115" s="182"/>
      <c r="J115" s="40"/>
      <c r="K115" s="40"/>
      <c r="L115" s="41"/>
      <c r="M115" s="183"/>
      <c r="N115" s="184"/>
      <c r="O115" s="74"/>
      <c r="P115" s="74"/>
      <c r="Q115" s="74"/>
      <c r="R115" s="74"/>
      <c r="S115" s="74"/>
      <c r="T115" s="75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20" t="s">
        <v>136</v>
      </c>
      <c r="AU115" s="20" t="s">
        <v>90</v>
      </c>
    </row>
    <row r="116" s="2" customFormat="1">
      <c r="A116" s="40"/>
      <c r="B116" s="41"/>
      <c r="C116" s="40"/>
      <c r="D116" s="185" t="s">
        <v>137</v>
      </c>
      <c r="E116" s="40"/>
      <c r="F116" s="186" t="s">
        <v>181</v>
      </c>
      <c r="G116" s="40"/>
      <c r="H116" s="40"/>
      <c r="I116" s="182"/>
      <c r="J116" s="40"/>
      <c r="K116" s="40"/>
      <c r="L116" s="41"/>
      <c r="M116" s="183"/>
      <c r="N116" s="184"/>
      <c r="O116" s="74"/>
      <c r="P116" s="74"/>
      <c r="Q116" s="74"/>
      <c r="R116" s="74"/>
      <c r="S116" s="74"/>
      <c r="T116" s="75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20" t="s">
        <v>137</v>
      </c>
      <c r="AU116" s="20" t="s">
        <v>90</v>
      </c>
    </row>
    <row r="117" s="2" customFormat="1" ht="16.5" customHeight="1">
      <c r="A117" s="40"/>
      <c r="B117" s="166"/>
      <c r="C117" s="167" t="s">
        <v>182</v>
      </c>
      <c r="D117" s="167" t="s">
        <v>129</v>
      </c>
      <c r="E117" s="168" t="s">
        <v>183</v>
      </c>
      <c r="F117" s="169" t="s">
        <v>184</v>
      </c>
      <c r="G117" s="170" t="s">
        <v>132</v>
      </c>
      <c r="H117" s="171">
        <v>1</v>
      </c>
      <c r="I117" s="172"/>
      <c r="J117" s="173">
        <f>ROUND(I117*H117,2)</f>
        <v>0</v>
      </c>
      <c r="K117" s="169" t="s">
        <v>133</v>
      </c>
      <c r="L117" s="41"/>
      <c r="M117" s="174" t="s">
        <v>3</v>
      </c>
      <c r="N117" s="175" t="s">
        <v>51</v>
      </c>
      <c r="O117" s="7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178" t="s">
        <v>134</v>
      </c>
      <c r="AT117" s="178" t="s">
        <v>129</v>
      </c>
      <c r="AU117" s="178" t="s">
        <v>90</v>
      </c>
      <c r="AY117" s="20" t="s">
        <v>126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20" t="s">
        <v>88</v>
      </c>
      <c r="BK117" s="179">
        <f>ROUND(I117*H117,2)</f>
        <v>0</v>
      </c>
      <c r="BL117" s="20" t="s">
        <v>134</v>
      </c>
      <c r="BM117" s="178" t="s">
        <v>185</v>
      </c>
    </row>
    <row r="118" s="2" customFormat="1">
      <c r="A118" s="40"/>
      <c r="B118" s="41"/>
      <c r="C118" s="40"/>
      <c r="D118" s="180" t="s">
        <v>136</v>
      </c>
      <c r="E118" s="40"/>
      <c r="F118" s="181" t="s">
        <v>184</v>
      </c>
      <c r="G118" s="40"/>
      <c r="H118" s="40"/>
      <c r="I118" s="182"/>
      <c r="J118" s="40"/>
      <c r="K118" s="40"/>
      <c r="L118" s="41"/>
      <c r="M118" s="183"/>
      <c r="N118" s="184"/>
      <c r="O118" s="74"/>
      <c r="P118" s="74"/>
      <c r="Q118" s="74"/>
      <c r="R118" s="74"/>
      <c r="S118" s="74"/>
      <c r="T118" s="75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20" t="s">
        <v>136</v>
      </c>
      <c r="AU118" s="20" t="s">
        <v>90</v>
      </c>
    </row>
    <row r="119" s="2" customFormat="1">
      <c r="A119" s="40"/>
      <c r="B119" s="41"/>
      <c r="C119" s="40"/>
      <c r="D119" s="185" t="s">
        <v>137</v>
      </c>
      <c r="E119" s="40"/>
      <c r="F119" s="186" t="s">
        <v>186</v>
      </c>
      <c r="G119" s="40"/>
      <c r="H119" s="40"/>
      <c r="I119" s="182"/>
      <c r="J119" s="40"/>
      <c r="K119" s="40"/>
      <c r="L119" s="41"/>
      <c r="M119" s="183"/>
      <c r="N119" s="184"/>
      <c r="O119" s="74"/>
      <c r="P119" s="74"/>
      <c r="Q119" s="74"/>
      <c r="R119" s="74"/>
      <c r="S119" s="74"/>
      <c r="T119" s="75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20" t="s">
        <v>137</v>
      </c>
      <c r="AU119" s="20" t="s">
        <v>90</v>
      </c>
    </row>
    <row r="120" s="2" customFormat="1" ht="16.5" customHeight="1">
      <c r="A120" s="40"/>
      <c r="B120" s="166"/>
      <c r="C120" s="167" t="s">
        <v>187</v>
      </c>
      <c r="D120" s="167" t="s">
        <v>129</v>
      </c>
      <c r="E120" s="168" t="s">
        <v>188</v>
      </c>
      <c r="F120" s="169" t="s">
        <v>189</v>
      </c>
      <c r="G120" s="170" t="s">
        <v>132</v>
      </c>
      <c r="H120" s="171">
        <v>1</v>
      </c>
      <c r="I120" s="172"/>
      <c r="J120" s="173">
        <f>ROUND(I120*H120,2)</f>
        <v>0</v>
      </c>
      <c r="K120" s="169" t="s">
        <v>133</v>
      </c>
      <c r="L120" s="41"/>
      <c r="M120" s="174" t="s">
        <v>3</v>
      </c>
      <c r="N120" s="175" t="s">
        <v>51</v>
      </c>
      <c r="O120" s="74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178" t="s">
        <v>134</v>
      </c>
      <c r="AT120" s="178" t="s">
        <v>129</v>
      </c>
      <c r="AU120" s="178" t="s">
        <v>90</v>
      </c>
      <c r="AY120" s="20" t="s">
        <v>126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20" t="s">
        <v>88</v>
      </c>
      <c r="BK120" s="179">
        <f>ROUND(I120*H120,2)</f>
        <v>0</v>
      </c>
      <c r="BL120" s="20" t="s">
        <v>134</v>
      </c>
      <c r="BM120" s="178" t="s">
        <v>190</v>
      </c>
    </row>
    <row r="121" s="2" customFormat="1">
      <c r="A121" s="40"/>
      <c r="B121" s="41"/>
      <c r="C121" s="40"/>
      <c r="D121" s="180" t="s">
        <v>136</v>
      </c>
      <c r="E121" s="40"/>
      <c r="F121" s="181" t="s">
        <v>189</v>
      </c>
      <c r="G121" s="40"/>
      <c r="H121" s="40"/>
      <c r="I121" s="182"/>
      <c r="J121" s="40"/>
      <c r="K121" s="40"/>
      <c r="L121" s="41"/>
      <c r="M121" s="183"/>
      <c r="N121" s="184"/>
      <c r="O121" s="74"/>
      <c r="P121" s="74"/>
      <c r="Q121" s="74"/>
      <c r="R121" s="74"/>
      <c r="S121" s="74"/>
      <c r="T121" s="75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20" t="s">
        <v>136</v>
      </c>
      <c r="AU121" s="20" t="s">
        <v>90</v>
      </c>
    </row>
    <row r="122" s="2" customFormat="1">
      <c r="A122" s="40"/>
      <c r="B122" s="41"/>
      <c r="C122" s="40"/>
      <c r="D122" s="185" t="s">
        <v>137</v>
      </c>
      <c r="E122" s="40"/>
      <c r="F122" s="186" t="s">
        <v>191</v>
      </c>
      <c r="G122" s="40"/>
      <c r="H122" s="40"/>
      <c r="I122" s="182"/>
      <c r="J122" s="40"/>
      <c r="K122" s="40"/>
      <c r="L122" s="41"/>
      <c r="M122" s="183"/>
      <c r="N122" s="184"/>
      <c r="O122" s="74"/>
      <c r="P122" s="74"/>
      <c r="Q122" s="74"/>
      <c r="R122" s="74"/>
      <c r="S122" s="74"/>
      <c r="T122" s="75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20" t="s">
        <v>137</v>
      </c>
      <c r="AU122" s="20" t="s">
        <v>90</v>
      </c>
    </row>
    <row r="123" s="12" customFormat="1" ht="22.8" customHeight="1">
      <c r="A123" s="12"/>
      <c r="B123" s="153"/>
      <c r="C123" s="12"/>
      <c r="D123" s="154" t="s">
        <v>79</v>
      </c>
      <c r="E123" s="164" t="s">
        <v>192</v>
      </c>
      <c r="F123" s="164" t="s">
        <v>193</v>
      </c>
      <c r="G123" s="12"/>
      <c r="H123" s="12"/>
      <c r="I123" s="156"/>
      <c r="J123" s="165">
        <f>BK123</f>
        <v>0</v>
      </c>
      <c r="K123" s="12"/>
      <c r="L123" s="153"/>
      <c r="M123" s="158"/>
      <c r="N123" s="159"/>
      <c r="O123" s="159"/>
      <c r="P123" s="160">
        <f>SUM(P124:P129)</f>
        <v>0</v>
      </c>
      <c r="Q123" s="159"/>
      <c r="R123" s="160">
        <f>SUM(R124:R129)</f>
        <v>0</v>
      </c>
      <c r="S123" s="159"/>
      <c r="T123" s="161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4" t="s">
        <v>125</v>
      </c>
      <c r="AT123" s="162" t="s">
        <v>79</v>
      </c>
      <c r="AU123" s="162" t="s">
        <v>88</v>
      </c>
      <c r="AY123" s="154" t="s">
        <v>126</v>
      </c>
      <c r="BK123" s="163">
        <f>SUM(BK124:BK129)</f>
        <v>0</v>
      </c>
    </row>
    <row r="124" s="2" customFormat="1" ht="16.5" customHeight="1">
      <c r="A124" s="40"/>
      <c r="B124" s="166"/>
      <c r="C124" s="167" t="s">
        <v>9</v>
      </c>
      <c r="D124" s="167" t="s">
        <v>129</v>
      </c>
      <c r="E124" s="168" t="s">
        <v>194</v>
      </c>
      <c r="F124" s="169" t="s">
        <v>195</v>
      </c>
      <c r="G124" s="170" t="s">
        <v>132</v>
      </c>
      <c r="H124" s="171">
        <v>1</v>
      </c>
      <c r="I124" s="172"/>
      <c r="J124" s="173">
        <f>ROUND(I124*H124,2)</f>
        <v>0</v>
      </c>
      <c r="K124" s="169" t="s">
        <v>133</v>
      </c>
      <c r="L124" s="41"/>
      <c r="M124" s="174" t="s">
        <v>3</v>
      </c>
      <c r="N124" s="175" t="s">
        <v>51</v>
      </c>
      <c r="O124" s="7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178" t="s">
        <v>134</v>
      </c>
      <c r="AT124" s="178" t="s">
        <v>129</v>
      </c>
      <c r="AU124" s="178" t="s">
        <v>90</v>
      </c>
      <c r="AY124" s="20" t="s">
        <v>126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88</v>
      </c>
      <c r="BK124" s="179">
        <f>ROUND(I124*H124,2)</f>
        <v>0</v>
      </c>
      <c r="BL124" s="20" t="s">
        <v>134</v>
      </c>
      <c r="BM124" s="178" t="s">
        <v>196</v>
      </c>
    </row>
    <row r="125" s="2" customFormat="1">
      <c r="A125" s="40"/>
      <c r="B125" s="41"/>
      <c r="C125" s="40"/>
      <c r="D125" s="180" t="s">
        <v>136</v>
      </c>
      <c r="E125" s="40"/>
      <c r="F125" s="181" t="s">
        <v>195</v>
      </c>
      <c r="G125" s="40"/>
      <c r="H125" s="40"/>
      <c r="I125" s="182"/>
      <c r="J125" s="40"/>
      <c r="K125" s="40"/>
      <c r="L125" s="41"/>
      <c r="M125" s="183"/>
      <c r="N125" s="184"/>
      <c r="O125" s="74"/>
      <c r="P125" s="74"/>
      <c r="Q125" s="74"/>
      <c r="R125" s="74"/>
      <c r="S125" s="74"/>
      <c r="T125" s="75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20" t="s">
        <v>136</v>
      </c>
      <c r="AU125" s="20" t="s">
        <v>90</v>
      </c>
    </row>
    <row r="126" s="2" customFormat="1">
      <c r="A126" s="40"/>
      <c r="B126" s="41"/>
      <c r="C126" s="40"/>
      <c r="D126" s="185" t="s">
        <v>137</v>
      </c>
      <c r="E126" s="40"/>
      <c r="F126" s="186" t="s">
        <v>197</v>
      </c>
      <c r="G126" s="40"/>
      <c r="H126" s="40"/>
      <c r="I126" s="182"/>
      <c r="J126" s="40"/>
      <c r="K126" s="40"/>
      <c r="L126" s="41"/>
      <c r="M126" s="183"/>
      <c r="N126" s="184"/>
      <c r="O126" s="74"/>
      <c r="P126" s="74"/>
      <c r="Q126" s="74"/>
      <c r="R126" s="74"/>
      <c r="S126" s="74"/>
      <c r="T126" s="75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20" t="s">
        <v>137</v>
      </c>
      <c r="AU126" s="20" t="s">
        <v>90</v>
      </c>
    </row>
    <row r="127" s="2" customFormat="1" ht="16.5" customHeight="1">
      <c r="A127" s="40"/>
      <c r="B127" s="166"/>
      <c r="C127" s="167" t="s">
        <v>198</v>
      </c>
      <c r="D127" s="167" t="s">
        <v>129</v>
      </c>
      <c r="E127" s="168" t="s">
        <v>199</v>
      </c>
      <c r="F127" s="169" t="s">
        <v>200</v>
      </c>
      <c r="G127" s="170" t="s">
        <v>132</v>
      </c>
      <c r="H127" s="171">
        <v>1</v>
      </c>
      <c r="I127" s="172"/>
      <c r="J127" s="173">
        <f>ROUND(I127*H127,2)</f>
        <v>0</v>
      </c>
      <c r="K127" s="169" t="s">
        <v>133</v>
      </c>
      <c r="L127" s="41"/>
      <c r="M127" s="174" t="s">
        <v>3</v>
      </c>
      <c r="N127" s="175" t="s">
        <v>51</v>
      </c>
      <c r="O127" s="7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178" t="s">
        <v>134</v>
      </c>
      <c r="AT127" s="178" t="s">
        <v>129</v>
      </c>
      <c r="AU127" s="178" t="s">
        <v>90</v>
      </c>
      <c r="AY127" s="20" t="s">
        <v>126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20" t="s">
        <v>88</v>
      </c>
      <c r="BK127" s="179">
        <f>ROUND(I127*H127,2)</f>
        <v>0</v>
      </c>
      <c r="BL127" s="20" t="s">
        <v>134</v>
      </c>
      <c r="BM127" s="178" t="s">
        <v>201</v>
      </c>
    </row>
    <row r="128" s="2" customFormat="1">
      <c r="A128" s="40"/>
      <c r="B128" s="41"/>
      <c r="C128" s="40"/>
      <c r="D128" s="180" t="s">
        <v>136</v>
      </c>
      <c r="E128" s="40"/>
      <c r="F128" s="181" t="s">
        <v>200</v>
      </c>
      <c r="G128" s="40"/>
      <c r="H128" s="40"/>
      <c r="I128" s="182"/>
      <c r="J128" s="40"/>
      <c r="K128" s="40"/>
      <c r="L128" s="41"/>
      <c r="M128" s="183"/>
      <c r="N128" s="184"/>
      <c r="O128" s="74"/>
      <c r="P128" s="74"/>
      <c r="Q128" s="74"/>
      <c r="R128" s="74"/>
      <c r="S128" s="74"/>
      <c r="T128" s="75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20" t="s">
        <v>136</v>
      </c>
      <c r="AU128" s="20" t="s">
        <v>90</v>
      </c>
    </row>
    <row r="129" s="2" customFormat="1">
      <c r="A129" s="40"/>
      <c r="B129" s="41"/>
      <c r="C129" s="40"/>
      <c r="D129" s="185" t="s">
        <v>137</v>
      </c>
      <c r="E129" s="40"/>
      <c r="F129" s="186" t="s">
        <v>202</v>
      </c>
      <c r="G129" s="40"/>
      <c r="H129" s="40"/>
      <c r="I129" s="182"/>
      <c r="J129" s="40"/>
      <c r="K129" s="40"/>
      <c r="L129" s="41"/>
      <c r="M129" s="183"/>
      <c r="N129" s="184"/>
      <c r="O129" s="74"/>
      <c r="P129" s="74"/>
      <c r="Q129" s="74"/>
      <c r="R129" s="74"/>
      <c r="S129" s="74"/>
      <c r="T129" s="75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20" t="s">
        <v>137</v>
      </c>
      <c r="AU129" s="20" t="s">
        <v>90</v>
      </c>
    </row>
    <row r="130" s="12" customFormat="1" ht="22.8" customHeight="1">
      <c r="A130" s="12"/>
      <c r="B130" s="153"/>
      <c r="C130" s="12"/>
      <c r="D130" s="154" t="s">
        <v>79</v>
      </c>
      <c r="E130" s="164" t="s">
        <v>203</v>
      </c>
      <c r="F130" s="164" t="s">
        <v>204</v>
      </c>
      <c r="G130" s="12"/>
      <c r="H130" s="12"/>
      <c r="I130" s="156"/>
      <c r="J130" s="165">
        <f>BK130</f>
        <v>0</v>
      </c>
      <c r="K130" s="12"/>
      <c r="L130" s="153"/>
      <c r="M130" s="158"/>
      <c r="N130" s="159"/>
      <c r="O130" s="159"/>
      <c r="P130" s="160">
        <f>SUM(P131:P136)</f>
        <v>0</v>
      </c>
      <c r="Q130" s="159"/>
      <c r="R130" s="160">
        <f>SUM(R131:R136)</f>
        <v>0</v>
      </c>
      <c r="S130" s="159"/>
      <c r="T130" s="161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4" t="s">
        <v>125</v>
      </c>
      <c r="AT130" s="162" t="s">
        <v>79</v>
      </c>
      <c r="AU130" s="162" t="s">
        <v>88</v>
      </c>
      <c r="AY130" s="154" t="s">
        <v>126</v>
      </c>
      <c r="BK130" s="163">
        <f>SUM(BK131:BK136)</f>
        <v>0</v>
      </c>
    </row>
    <row r="131" s="2" customFormat="1" ht="16.5" customHeight="1">
      <c r="A131" s="40"/>
      <c r="B131" s="166"/>
      <c r="C131" s="167" t="s">
        <v>205</v>
      </c>
      <c r="D131" s="167" t="s">
        <v>129</v>
      </c>
      <c r="E131" s="168" t="s">
        <v>206</v>
      </c>
      <c r="F131" s="169" t="s">
        <v>204</v>
      </c>
      <c r="G131" s="170" t="s">
        <v>132</v>
      </c>
      <c r="H131" s="171">
        <v>1</v>
      </c>
      <c r="I131" s="172"/>
      <c r="J131" s="173">
        <f>ROUND(I131*H131,2)</f>
        <v>0</v>
      </c>
      <c r="K131" s="169" t="s">
        <v>133</v>
      </c>
      <c r="L131" s="41"/>
      <c r="M131" s="174" t="s">
        <v>3</v>
      </c>
      <c r="N131" s="175" t="s">
        <v>51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178" t="s">
        <v>134</v>
      </c>
      <c r="AT131" s="178" t="s">
        <v>129</v>
      </c>
      <c r="AU131" s="178" t="s">
        <v>90</v>
      </c>
      <c r="AY131" s="20" t="s">
        <v>126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20" t="s">
        <v>88</v>
      </c>
      <c r="BK131" s="179">
        <f>ROUND(I131*H131,2)</f>
        <v>0</v>
      </c>
      <c r="BL131" s="20" t="s">
        <v>134</v>
      </c>
      <c r="BM131" s="178" t="s">
        <v>207</v>
      </c>
    </row>
    <row r="132" s="2" customFormat="1">
      <c r="A132" s="40"/>
      <c r="B132" s="41"/>
      <c r="C132" s="40"/>
      <c r="D132" s="180" t="s">
        <v>136</v>
      </c>
      <c r="E132" s="40"/>
      <c r="F132" s="181" t="s">
        <v>204</v>
      </c>
      <c r="G132" s="40"/>
      <c r="H132" s="40"/>
      <c r="I132" s="182"/>
      <c r="J132" s="40"/>
      <c r="K132" s="40"/>
      <c r="L132" s="41"/>
      <c r="M132" s="183"/>
      <c r="N132" s="184"/>
      <c r="O132" s="74"/>
      <c r="P132" s="74"/>
      <c r="Q132" s="74"/>
      <c r="R132" s="74"/>
      <c r="S132" s="74"/>
      <c r="T132" s="75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20" t="s">
        <v>136</v>
      </c>
      <c r="AU132" s="20" t="s">
        <v>90</v>
      </c>
    </row>
    <row r="133" s="2" customFormat="1">
      <c r="A133" s="40"/>
      <c r="B133" s="41"/>
      <c r="C133" s="40"/>
      <c r="D133" s="185" t="s">
        <v>137</v>
      </c>
      <c r="E133" s="40"/>
      <c r="F133" s="186" t="s">
        <v>208</v>
      </c>
      <c r="G133" s="40"/>
      <c r="H133" s="40"/>
      <c r="I133" s="182"/>
      <c r="J133" s="40"/>
      <c r="K133" s="40"/>
      <c r="L133" s="41"/>
      <c r="M133" s="183"/>
      <c r="N133" s="184"/>
      <c r="O133" s="74"/>
      <c r="P133" s="74"/>
      <c r="Q133" s="74"/>
      <c r="R133" s="74"/>
      <c r="S133" s="74"/>
      <c r="T133" s="75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20" t="s">
        <v>137</v>
      </c>
      <c r="AU133" s="20" t="s">
        <v>90</v>
      </c>
    </row>
    <row r="134" s="2" customFormat="1" ht="16.5" customHeight="1">
      <c r="A134" s="40"/>
      <c r="B134" s="166"/>
      <c r="C134" s="167" t="s">
        <v>209</v>
      </c>
      <c r="D134" s="167" t="s">
        <v>129</v>
      </c>
      <c r="E134" s="168" t="s">
        <v>210</v>
      </c>
      <c r="F134" s="169" t="s">
        <v>211</v>
      </c>
      <c r="G134" s="170" t="s">
        <v>132</v>
      </c>
      <c r="H134" s="171">
        <v>1</v>
      </c>
      <c r="I134" s="172"/>
      <c r="J134" s="173">
        <f>ROUND(I134*H134,2)</f>
        <v>0</v>
      </c>
      <c r="K134" s="169" t="s">
        <v>133</v>
      </c>
      <c r="L134" s="41"/>
      <c r="M134" s="174" t="s">
        <v>3</v>
      </c>
      <c r="N134" s="175" t="s">
        <v>51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178" t="s">
        <v>134</v>
      </c>
      <c r="AT134" s="178" t="s">
        <v>129</v>
      </c>
      <c r="AU134" s="178" t="s">
        <v>90</v>
      </c>
      <c r="AY134" s="20" t="s">
        <v>126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20" t="s">
        <v>88</v>
      </c>
      <c r="BK134" s="179">
        <f>ROUND(I134*H134,2)</f>
        <v>0</v>
      </c>
      <c r="BL134" s="20" t="s">
        <v>134</v>
      </c>
      <c r="BM134" s="178" t="s">
        <v>212</v>
      </c>
    </row>
    <row r="135" s="2" customFormat="1">
      <c r="A135" s="40"/>
      <c r="B135" s="41"/>
      <c r="C135" s="40"/>
      <c r="D135" s="180" t="s">
        <v>136</v>
      </c>
      <c r="E135" s="40"/>
      <c r="F135" s="181" t="s">
        <v>211</v>
      </c>
      <c r="G135" s="40"/>
      <c r="H135" s="40"/>
      <c r="I135" s="182"/>
      <c r="J135" s="40"/>
      <c r="K135" s="40"/>
      <c r="L135" s="41"/>
      <c r="M135" s="183"/>
      <c r="N135" s="184"/>
      <c r="O135" s="74"/>
      <c r="P135" s="74"/>
      <c r="Q135" s="74"/>
      <c r="R135" s="74"/>
      <c r="S135" s="74"/>
      <c r="T135" s="75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20" t="s">
        <v>136</v>
      </c>
      <c r="AU135" s="20" t="s">
        <v>90</v>
      </c>
    </row>
    <row r="136" s="2" customFormat="1">
      <c r="A136" s="40"/>
      <c r="B136" s="41"/>
      <c r="C136" s="40"/>
      <c r="D136" s="185" t="s">
        <v>137</v>
      </c>
      <c r="E136" s="40"/>
      <c r="F136" s="186" t="s">
        <v>213</v>
      </c>
      <c r="G136" s="40"/>
      <c r="H136" s="40"/>
      <c r="I136" s="182"/>
      <c r="J136" s="40"/>
      <c r="K136" s="40"/>
      <c r="L136" s="41"/>
      <c r="M136" s="187"/>
      <c r="N136" s="188"/>
      <c r="O136" s="189"/>
      <c r="P136" s="189"/>
      <c r="Q136" s="189"/>
      <c r="R136" s="189"/>
      <c r="S136" s="189"/>
      <c r="T136" s="19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20" t="s">
        <v>137</v>
      </c>
      <c r="AU136" s="20" t="s">
        <v>90</v>
      </c>
    </row>
    <row r="137" s="2" customFormat="1" ht="6.96" customHeight="1">
      <c r="A137" s="40"/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41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autoFilter ref="C84:K13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012164000"/>
    <hyperlink ref="F93" r:id="rId2" display="https://podminky.urs.cz/item/CS_URS_2025_01/012103000"/>
    <hyperlink ref="F96" r:id="rId3" display="https://podminky.urs.cz/item/CS_URS_2025_01/012303000"/>
    <hyperlink ref="F99" r:id="rId4" display="https://podminky.urs.cz/item/CS_URS_2025_01/013254000"/>
    <hyperlink ref="F102" r:id="rId5" display="https://podminky.urs.cz/item/CS_URS_2025_01/013294000"/>
    <hyperlink ref="F106" r:id="rId6" display="https://podminky.urs.cz/item/CS_URS_2025_01/032803000"/>
    <hyperlink ref="F109" r:id="rId7" display="https://podminky.urs.cz/item/CS_URS_2025_01/034303000"/>
    <hyperlink ref="F112" r:id="rId8" display="https://podminky.urs.cz/item/CS_URS_2025_01/034503000"/>
    <hyperlink ref="F116" r:id="rId9" display="https://podminky.urs.cz/item/CS_URS_2025_01/041414000"/>
    <hyperlink ref="F119" r:id="rId10" display="https://podminky.urs.cz/item/CS_URS_2025_01/043154000"/>
    <hyperlink ref="F122" r:id="rId11" display="https://podminky.urs.cz/item/CS_URS_2025_01/043203003"/>
    <hyperlink ref="F126" r:id="rId12" display="https://podminky.urs.cz/item/CS_URS_2025_01/049103000"/>
    <hyperlink ref="F129" r:id="rId13" display="https://podminky.urs.cz/item/CS_URS_2025_01/053002000"/>
    <hyperlink ref="F133" r:id="rId14" display="https://podminky.urs.cz/item/CS_URS_2025_01/070001000"/>
    <hyperlink ref="F136" r:id="rId15" display="https://podminky.urs.cz/item/CS_URS_2025_01/02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90</v>
      </c>
    </row>
    <row r="4" s="1" customFormat="1" ht="24.96" customHeight="1">
      <c r="B4" s="23"/>
      <c r="D4" s="24" t="s">
        <v>98</v>
      </c>
      <c r="L4" s="23"/>
      <c r="M4" s="116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7" t="str">
        <f>'Rekapitulace stavby'!K6</f>
        <v>VODOVOD SEZEMICE - ZÁSOBNÍ ŘAD DN400</v>
      </c>
      <c r="F7" s="33"/>
      <c r="G7" s="33"/>
      <c r="H7" s="33"/>
      <c r="L7" s="23"/>
    </row>
    <row r="8" s="2" customFormat="1" ht="12" customHeight="1">
      <c r="A8" s="40"/>
      <c r="B8" s="41"/>
      <c r="C8" s="40"/>
      <c r="D8" s="33" t="s">
        <v>99</v>
      </c>
      <c r="E8" s="40"/>
      <c r="F8" s="40"/>
      <c r="G8" s="40"/>
      <c r="H8" s="40"/>
      <c r="I8" s="40"/>
      <c r="J8" s="40"/>
      <c r="K8" s="40"/>
      <c r="L8" s="11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1"/>
      <c r="C9" s="40"/>
      <c r="D9" s="40"/>
      <c r="E9" s="64" t="s">
        <v>214</v>
      </c>
      <c r="F9" s="40"/>
      <c r="G9" s="40"/>
      <c r="H9" s="40"/>
      <c r="I9" s="40"/>
      <c r="J9" s="40"/>
      <c r="K9" s="40"/>
      <c r="L9" s="11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11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1"/>
      <c r="C11" s="40"/>
      <c r="D11" s="33" t="s">
        <v>19</v>
      </c>
      <c r="E11" s="40"/>
      <c r="F11" s="28" t="s">
        <v>3</v>
      </c>
      <c r="G11" s="40"/>
      <c r="H11" s="40"/>
      <c r="I11" s="33" t="s">
        <v>21</v>
      </c>
      <c r="J11" s="28" t="s">
        <v>3</v>
      </c>
      <c r="K11" s="40"/>
      <c r="L11" s="11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1"/>
      <c r="C12" s="40"/>
      <c r="D12" s="33" t="s">
        <v>23</v>
      </c>
      <c r="E12" s="40"/>
      <c r="F12" s="28" t="s">
        <v>24</v>
      </c>
      <c r="G12" s="40"/>
      <c r="H12" s="40"/>
      <c r="I12" s="33" t="s">
        <v>25</v>
      </c>
      <c r="J12" s="66" t="str">
        <f>'Rekapitulace stavby'!AN8</f>
        <v>5. 2. 2025</v>
      </c>
      <c r="K12" s="40"/>
      <c r="L12" s="11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1"/>
      <c r="C13" s="40"/>
      <c r="D13" s="40"/>
      <c r="E13" s="40"/>
      <c r="F13" s="40"/>
      <c r="G13" s="40"/>
      <c r="H13" s="40"/>
      <c r="I13" s="40"/>
      <c r="J13" s="40"/>
      <c r="K13" s="40"/>
      <c r="L13" s="11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3" t="s">
        <v>31</v>
      </c>
      <c r="E14" s="40"/>
      <c r="F14" s="40"/>
      <c r="G14" s="40"/>
      <c r="H14" s="40"/>
      <c r="I14" s="33" t="s">
        <v>32</v>
      </c>
      <c r="J14" s="28" t="s">
        <v>33</v>
      </c>
      <c r="K14" s="40"/>
      <c r="L14" s="11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1"/>
      <c r="C15" s="40"/>
      <c r="D15" s="40"/>
      <c r="E15" s="28" t="s">
        <v>34</v>
      </c>
      <c r="F15" s="40"/>
      <c r="G15" s="40"/>
      <c r="H15" s="40"/>
      <c r="I15" s="33" t="s">
        <v>35</v>
      </c>
      <c r="J15" s="28" t="s">
        <v>36</v>
      </c>
      <c r="K15" s="40"/>
      <c r="L15" s="11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1"/>
      <c r="C16" s="40"/>
      <c r="D16" s="40"/>
      <c r="E16" s="40"/>
      <c r="F16" s="40"/>
      <c r="G16" s="40"/>
      <c r="H16" s="40"/>
      <c r="I16" s="40"/>
      <c r="J16" s="40"/>
      <c r="K16" s="40"/>
      <c r="L16" s="11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1"/>
      <c r="C17" s="40"/>
      <c r="D17" s="33" t="s">
        <v>37</v>
      </c>
      <c r="E17" s="40"/>
      <c r="F17" s="40"/>
      <c r="G17" s="40"/>
      <c r="H17" s="40"/>
      <c r="I17" s="33" t="s">
        <v>32</v>
      </c>
      <c r="J17" s="34" t="str">
        <f>'Rekapitulace stavby'!AN13</f>
        <v>Vyplň údaj</v>
      </c>
      <c r="K17" s="40"/>
      <c r="L17" s="11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1"/>
      <c r="C18" s="40"/>
      <c r="D18" s="40"/>
      <c r="E18" s="34" t="str">
        <f>'Rekapitulace stavby'!E14</f>
        <v>Vyplň údaj</v>
      </c>
      <c r="F18" s="28"/>
      <c r="G18" s="28"/>
      <c r="H18" s="28"/>
      <c r="I18" s="33" t="s">
        <v>35</v>
      </c>
      <c r="J18" s="34" t="str">
        <f>'Rekapitulace stavby'!AN14</f>
        <v>Vyplň údaj</v>
      </c>
      <c r="K18" s="40"/>
      <c r="L18" s="11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11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1"/>
      <c r="C20" s="40"/>
      <c r="D20" s="33" t="s">
        <v>39</v>
      </c>
      <c r="E20" s="40"/>
      <c r="F20" s="40"/>
      <c r="G20" s="40"/>
      <c r="H20" s="40"/>
      <c r="I20" s="33" t="s">
        <v>32</v>
      </c>
      <c r="J20" s="28" t="s">
        <v>40</v>
      </c>
      <c r="K20" s="40"/>
      <c r="L20" s="11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1"/>
      <c r="C21" s="40"/>
      <c r="D21" s="40"/>
      <c r="E21" s="28" t="s">
        <v>41</v>
      </c>
      <c r="F21" s="40"/>
      <c r="G21" s="40"/>
      <c r="H21" s="40"/>
      <c r="I21" s="33" t="s">
        <v>35</v>
      </c>
      <c r="J21" s="28" t="s">
        <v>3</v>
      </c>
      <c r="K21" s="40"/>
      <c r="L21" s="11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1"/>
      <c r="C22" s="40"/>
      <c r="D22" s="40"/>
      <c r="E22" s="40"/>
      <c r="F22" s="40"/>
      <c r="G22" s="40"/>
      <c r="H22" s="40"/>
      <c r="I22" s="40"/>
      <c r="J22" s="40"/>
      <c r="K22" s="40"/>
      <c r="L22" s="11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1"/>
      <c r="C23" s="40"/>
      <c r="D23" s="33" t="s">
        <v>43</v>
      </c>
      <c r="E23" s="40"/>
      <c r="F23" s="40"/>
      <c r="G23" s="40"/>
      <c r="H23" s="40"/>
      <c r="I23" s="33" t="s">
        <v>32</v>
      </c>
      <c r="J23" s="28" t="s">
        <v>40</v>
      </c>
      <c r="K23" s="40"/>
      <c r="L23" s="11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1"/>
      <c r="C24" s="40"/>
      <c r="D24" s="40"/>
      <c r="E24" s="28" t="s">
        <v>41</v>
      </c>
      <c r="F24" s="40"/>
      <c r="G24" s="40"/>
      <c r="H24" s="40"/>
      <c r="I24" s="33" t="s">
        <v>35</v>
      </c>
      <c r="J24" s="28" t="s">
        <v>3</v>
      </c>
      <c r="K24" s="40"/>
      <c r="L24" s="11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1"/>
      <c r="C25" s="40"/>
      <c r="D25" s="40"/>
      <c r="E25" s="40"/>
      <c r="F25" s="40"/>
      <c r="G25" s="40"/>
      <c r="H25" s="40"/>
      <c r="I25" s="40"/>
      <c r="J25" s="40"/>
      <c r="K25" s="40"/>
      <c r="L25" s="11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1"/>
      <c r="C26" s="40"/>
      <c r="D26" s="33" t="s">
        <v>44</v>
      </c>
      <c r="E26" s="40"/>
      <c r="F26" s="40"/>
      <c r="G26" s="40"/>
      <c r="H26" s="40"/>
      <c r="I26" s="40"/>
      <c r="J26" s="40"/>
      <c r="K26" s="40"/>
      <c r="L26" s="11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19"/>
      <c r="B27" s="120"/>
      <c r="C27" s="119"/>
      <c r="D27" s="119"/>
      <c r="E27" s="38" t="s">
        <v>45</v>
      </c>
      <c r="F27" s="38"/>
      <c r="G27" s="38"/>
      <c r="H27" s="38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40"/>
      <c r="B28" s="41"/>
      <c r="C28" s="40"/>
      <c r="D28" s="40"/>
      <c r="E28" s="40"/>
      <c r="F28" s="40"/>
      <c r="G28" s="40"/>
      <c r="H28" s="40"/>
      <c r="I28" s="40"/>
      <c r="J28" s="40"/>
      <c r="K28" s="40"/>
      <c r="L28" s="11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1"/>
      <c r="C29" s="40"/>
      <c r="D29" s="86"/>
      <c r="E29" s="86"/>
      <c r="F29" s="86"/>
      <c r="G29" s="86"/>
      <c r="H29" s="86"/>
      <c r="I29" s="86"/>
      <c r="J29" s="86"/>
      <c r="K29" s="86"/>
      <c r="L29" s="11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1"/>
      <c r="C30" s="40"/>
      <c r="D30" s="122" t="s">
        <v>46</v>
      </c>
      <c r="E30" s="40"/>
      <c r="F30" s="40"/>
      <c r="G30" s="40"/>
      <c r="H30" s="40"/>
      <c r="I30" s="40"/>
      <c r="J30" s="92">
        <f>ROUND(J89, 2)</f>
        <v>0</v>
      </c>
      <c r="K30" s="40"/>
      <c r="L30" s="11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86"/>
      <c r="E31" s="86"/>
      <c r="F31" s="86"/>
      <c r="G31" s="86"/>
      <c r="H31" s="86"/>
      <c r="I31" s="86"/>
      <c r="J31" s="86"/>
      <c r="K31" s="86"/>
      <c r="L31" s="11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1"/>
      <c r="C32" s="40"/>
      <c r="D32" s="40"/>
      <c r="E32" s="40"/>
      <c r="F32" s="45" t="s">
        <v>48</v>
      </c>
      <c r="G32" s="40"/>
      <c r="H32" s="40"/>
      <c r="I32" s="45" t="s">
        <v>47</v>
      </c>
      <c r="J32" s="45" t="s">
        <v>49</v>
      </c>
      <c r="K32" s="40"/>
      <c r="L32" s="11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1"/>
      <c r="C33" s="40"/>
      <c r="D33" s="123" t="s">
        <v>50</v>
      </c>
      <c r="E33" s="33" t="s">
        <v>51</v>
      </c>
      <c r="F33" s="124">
        <f>ROUND((SUM(BE89:BE482)),  2)</f>
        <v>0</v>
      </c>
      <c r="G33" s="40"/>
      <c r="H33" s="40"/>
      <c r="I33" s="125">
        <v>0.20999999999999999</v>
      </c>
      <c r="J33" s="124">
        <f>ROUND(((SUM(BE89:BE482))*I33),  2)</f>
        <v>0</v>
      </c>
      <c r="K33" s="40"/>
      <c r="L33" s="11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33" t="s">
        <v>52</v>
      </c>
      <c r="F34" s="124">
        <f>ROUND((SUM(BF89:BF482)),  2)</f>
        <v>0</v>
      </c>
      <c r="G34" s="40"/>
      <c r="H34" s="40"/>
      <c r="I34" s="125">
        <v>0.12</v>
      </c>
      <c r="J34" s="124">
        <f>ROUND(((SUM(BF89:BF482))*I34),  2)</f>
        <v>0</v>
      </c>
      <c r="K34" s="40"/>
      <c r="L34" s="11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1"/>
      <c r="C35" s="40"/>
      <c r="D35" s="40"/>
      <c r="E35" s="33" t="s">
        <v>53</v>
      </c>
      <c r="F35" s="124">
        <f>ROUND((SUM(BG89:BG482)),  2)</f>
        <v>0</v>
      </c>
      <c r="G35" s="40"/>
      <c r="H35" s="40"/>
      <c r="I35" s="125">
        <v>0.20999999999999999</v>
      </c>
      <c r="J35" s="124">
        <f>0</f>
        <v>0</v>
      </c>
      <c r="K35" s="40"/>
      <c r="L35" s="11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1"/>
      <c r="C36" s="40"/>
      <c r="D36" s="40"/>
      <c r="E36" s="33" t="s">
        <v>54</v>
      </c>
      <c r="F36" s="124">
        <f>ROUND((SUM(BH89:BH482)),  2)</f>
        <v>0</v>
      </c>
      <c r="G36" s="40"/>
      <c r="H36" s="40"/>
      <c r="I36" s="125">
        <v>0.12</v>
      </c>
      <c r="J36" s="124">
        <f>0</f>
        <v>0</v>
      </c>
      <c r="K36" s="40"/>
      <c r="L36" s="11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3" t="s">
        <v>55</v>
      </c>
      <c r="F37" s="124">
        <f>ROUND((SUM(BI89:BI482)),  2)</f>
        <v>0</v>
      </c>
      <c r="G37" s="40"/>
      <c r="H37" s="40"/>
      <c r="I37" s="125">
        <v>0</v>
      </c>
      <c r="J37" s="124">
        <f>0</f>
        <v>0</v>
      </c>
      <c r="K37" s="40"/>
      <c r="L37" s="11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1"/>
      <c r="C38" s="40"/>
      <c r="D38" s="40"/>
      <c r="E38" s="40"/>
      <c r="F38" s="40"/>
      <c r="G38" s="40"/>
      <c r="H38" s="40"/>
      <c r="I38" s="40"/>
      <c r="J38" s="40"/>
      <c r="K38" s="40"/>
      <c r="L38" s="11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1"/>
      <c r="C39" s="126"/>
      <c r="D39" s="127" t="s">
        <v>56</v>
      </c>
      <c r="E39" s="78"/>
      <c r="F39" s="78"/>
      <c r="G39" s="128" t="s">
        <v>57</v>
      </c>
      <c r="H39" s="129" t="s">
        <v>58</v>
      </c>
      <c r="I39" s="78"/>
      <c r="J39" s="130">
        <f>SUM(J30:J37)</f>
        <v>0</v>
      </c>
      <c r="K39" s="131"/>
      <c r="L39" s="11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57"/>
      <c r="C40" s="58"/>
      <c r="D40" s="58"/>
      <c r="E40" s="58"/>
      <c r="F40" s="58"/>
      <c r="G40" s="58"/>
      <c r="H40" s="58"/>
      <c r="I40" s="58"/>
      <c r="J40" s="58"/>
      <c r="K40" s="58"/>
      <c r="L40" s="11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11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101</v>
      </c>
      <c r="D45" s="40"/>
      <c r="E45" s="40"/>
      <c r="F45" s="40"/>
      <c r="G45" s="40"/>
      <c r="H45" s="40"/>
      <c r="I45" s="40"/>
      <c r="J45" s="40"/>
      <c r="K45" s="40"/>
      <c r="L45" s="11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0"/>
      <c r="D46" s="40"/>
      <c r="E46" s="40"/>
      <c r="F46" s="40"/>
      <c r="G46" s="40"/>
      <c r="H46" s="40"/>
      <c r="I46" s="40"/>
      <c r="J46" s="40"/>
      <c r="K46" s="40"/>
      <c r="L46" s="11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17</v>
      </c>
      <c r="D47" s="40"/>
      <c r="E47" s="40"/>
      <c r="F47" s="40"/>
      <c r="G47" s="40"/>
      <c r="H47" s="40"/>
      <c r="I47" s="40"/>
      <c r="J47" s="40"/>
      <c r="K47" s="40"/>
      <c r="L47" s="11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0"/>
      <c r="D48" s="40"/>
      <c r="E48" s="117" t="str">
        <f>E7</f>
        <v>VODOVOD SEZEMICE - ZÁSOBNÍ ŘAD DN400</v>
      </c>
      <c r="F48" s="33"/>
      <c r="G48" s="33"/>
      <c r="H48" s="33"/>
      <c r="I48" s="40"/>
      <c r="J48" s="40"/>
      <c r="K48" s="40"/>
      <c r="L48" s="11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99</v>
      </c>
      <c r="D49" s="40"/>
      <c r="E49" s="40"/>
      <c r="F49" s="40"/>
      <c r="G49" s="40"/>
      <c r="H49" s="40"/>
      <c r="I49" s="40"/>
      <c r="J49" s="40"/>
      <c r="K49" s="40"/>
      <c r="L49" s="11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0"/>
      <c r="D50" s="40"/>
      <c r="E50" s="64" t="str">
        <f>E9</f>
        <v xml:space="preserve">VODOVOD_A - ÚSEK A - ZÁSOBNÍ VODOVODNÍ ŘAD DN 400 </v>
      </c>
      <c r="F50" s="40"/>
      <c r="G50" s="40"/>
      <c r="H50" s="40"/>
      <c r="I50" s="40"/>
      <c r="J50" s="40"/>
      <c r="K50" s="40"/>
      <c r="L50" s="11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0"/>
      <c r="D51" s="40"/>
      <c r="E51" s="40"/>
      <c r="F51" s="40"/>
      <c r="G51" s="40"/>
      <c r="H51" s="40"/>
      <c r="I51" s="40"/>
      <c r="J51" s="40"/>
      <c r="K51" s="40"/>
      <c r="L51" s="11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23</v>
      </c>
      <c r="D52" s="40"/>
      <c r="E52" s="40"/>
      <c r="F52" s="28" t="str">
        <f>F12</f>
        <v xml:space="preserve"> </v>
      </c>
      <c r="G52" s="40"/>
      <c r="H52" s="40"/>
      <c r="I52" s="33" t="s">
        <v>25</v>
      </c>
      <c r="J52" s="66" t="str">
        <f>IF(J12="","",J12)</f>
        <v>5. 2. 2025</v>
      </c>
      <c r="K52" s="40"/>
      <c r="L52" s="11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0"/>
      <c r="D53" s="40"/>
      <c r="E53" s="40"/>
      <c r="F53" s="40"/>
      <c r="G53" s="40"/>
      <c r="H53" s="40"/>
      <c r="I53" s="40"/>
      <c r="J53" s="40"/>
      <c r="K53" s="40"/>
      <c r="L53" s="11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31</v>
      </c>
      <c r="D54" s="40"/>
      <c r="E54" s="40"/>
      <c r="F54" s="28" t="str">
        <f>E15</f>
        <v>Vodovody a kanalizace Pardubice, a.s.</v>
      </c>
      <c r="G54" s="40"/>
      <c r="H54" s="40"/>
      <c r="I54" s="33" t="s">
        <v>39</v>
      </c>
      <c r="J54" s="38" t="str">
        <f>E21</f>
        <v>Ing . Pavel Brůna - pbplan Pardubice</v>
      </c>
      <c r="K54" s="40"/>
      <c r="L54" s="11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37</v>
      </c>
      <c r="D55" s="40"/>
      <c r="E55" s="40"/>
      <c r="F55" s="28" t="str">
        <f>IF(E18="","",E18)</f>
        <v>Vyplň údaj</v>
      </c>
      <c r="G55" s="40"/>
      <c r="H55" s="40"/>
      <c r="I55" s="33" t="s">
        <v>43</v>
      </c>
      <c r="J55" s="38" t="str">
        <f>E24</f>
        <v>Ing . Pavel Brůna - pbplan Pardubice</v>
      </c>
      <c r="K55" s="40"/>
      <c r="L55" s="11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0"/>
      <c r="D56" s="40"/>
      <c r="E56" s="40"/>
      <c r="F56" s="40"/>
      <c r="G56" s="40"/>
      <c r="H56" s="40"/>
      <c r="I56" s="40"/>
      <c r="J56" s="40"/>
      <c r="K56" s="40"/>
      <c r="L56" s="11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32" t="s">
        <v>102</v>
      </c>
      <c r="D57" s="126"/>
      <c r="E57" s="126"/>
      <c r="F57" s="126"/>
      <c r="G57" s="126"/>
      <c r="H57" s="126"/>
      <c r="I57" s="126"/>
      <c r="J57" s="133" t="s">
        <v>103</v>
      </c>
      <c r="K57" s="126"/>
      <c r="L57" s="11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0"/>
      <c r="D58" s="40"/>
      <c r="E58" s="40"/>
      <c r="F58" s="40"/>
      <c r="G58" s="40"/>
      <c r="H58" s="40"/>
      <c r="I58" s="40"/>
      <c r="J58" s="40"/>
      <c r="K58" s="40"/>
      <c r="L58" s="11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34" t="s">
        <v>78</v>
      </c>
      <c r="D59" s="40"/>
      <c r="E59" s="40"/>
      <c r="F59" s="40"/>
      <c r="G59" s="40"/>
      <c r="H59" s="40"/>
      <c r="I59" s="40"/>
      <c r="J59" s="92">
        <f>J89</f>
        <v>0</v>
      </c>
      <c r="K59" s="40"/>
      <c r="L59" s="11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20" t="s">
        <v>104</v>
      </c>
    </row>
    <row r="60" s="9" customFormat="1" ht="24.96" customHeight="1">
      <c r="A60" s="9"/>
      <c r="B60" s="135"/>
      <c r="C60" s="9"/>
      <c r="D60" s="136" t="s">
        <v>215</v>
      </c>
      <c r="E60" s="137"/>
      <c r="F60" s="137"/>
      <c r="G60" s="137"/>
      <c r="H60" s="137"/>
      <c r="I60" s="137"/>
      <c r="J60" s="138">
        <f>J90</f>
        <v>0</v>
      </c>
      <c r="K60" s="9"/>
      <c r="L60" s="13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9"/>
      <c r="C61" s="10"/>
      <c r="D61" s="140" t="s">
        <v>216</v>
      </c>
      <c r="E61" s="141"/>
      <c r="F61" s="141"/>
      <c r="G61" s="141"/>
      <c r="H61" s="141"/>
      <c r="I61" s="141"/>
      <c r="J61" s="142">
        <f>J91</f>
        <v>0</v>
      </c>
      <c r="K61" s="10"/>
      <c r="L61" s="13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9"/>
      <c r="C62" s="10"/>
      <c r="D62" s="140" t="s">
        <v>217</v>
      </c>
      <c r="E62" s="141"/>
      <c r="F62" s="141"/>
      <c r="G62" s="141"/>
      <c r="H62" s="141"/>
      <c r="I62" s="141"/>
      <c r="J62" s="142">
        <f>J208</f>
        <v>0</v>
      </c>
      <c r="K62" s="10"/>
      <c r="L62" s="13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9"/>
      <c r="C63" s="10"/>
      <c r="D63" s="140" t="s">
        <v>218</v>
      </c>
      <c r="E63" s="141"/>
      <c r="F63" s="141"/>
      <c r="G63" s="141"/>
      <c r="H63" s="141"/>
      <c r="I63" s="141"/>
      <c r="J63" s="142">
        <f>J213</f>
        <v>0</v>
      </c>
      <c r="K63" s="10"/>
      <c r="L63" s="13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9"/>
      <c r="C64" s="10"/>
      <c r="D64" s="140" t="s">
        <v>219</v>
      </c>
      <c r="E64" s="141"/>
      <c r="F64" s="141"/>
      <c r="G64" s="141"/>
      <c r="H64" s="141"/>
      <c r="I64" s="141"/>
      <c r="J64" s="142">
        <f>J223</f>
        <v>0</v>
      </c>
      <c r="K64" s="10"/>
      <c r="L64" s="13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9"/>
      <c r="C65" s="10"/>
      <c r="D65" s="140" t="s">
        <v>220</v>
      </c>
      <c r="E65" s="141"/>
      <c r="F65" s="141"/>
      <c r="G65" s="141"/>
      <c r="H65" s="141"/>
      <c r="I65" s="141"/>
      <c r="J65" s="142">
        <f>J249</f>
        <v>0</v>
      </c>
      <c r="K65" s="10"/>
      <c r="L65" s="13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9"/>
      <c r="C66" s="10"/>
      <c r="D66" s="140" t="s">
        <v>221</v>
      </c>
      <c r="E66" s="141"/>
      <c r="F66" s="141"/>
      <c r="G66" s="141"/>
      <c r="H66" s="141"/>
      <c r="I66" s="141"/>
      <c r="J66" s="142">
        <f>J278</f>
        <v>0</v>
      </c>
      <c r="K66" s="10"/>
      <c r="L66" s="13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9"/>
      <c r="C67" s="10"/>
      <c r="D67" s="140" t="s">
        <v>222</v>
      </c>
      <c r="E67" s="141"/>
      <c r="F67" s="141"/>
      <c r="G67" s="141"/>
      <c r="H67" s="141"/>
      <c r="I67" s="141"/>
      <c r="J67" s="142">
        <f>J416</f>
        <v>0</v>
      </c>
      <c r="K67" s="10"/>
      <c r="L67" s="13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9"/>
      <c r="C68" s="10"/>
      <c r="D68" s="140" t="s">
        <v>223</v>
      </c>
      <c r="E68" s="141"/>
      <c r="F68" s="141"/>
      <c r="G68" s="141"/>
      <c r="H68" s="141"/>
      <c r="I68" s="141"/>
      <c r="J68" s="142">
        <f>J456</f>
        <v>0</v>
      </c>
      <c r="K68" s="10"/>
      <c r="L68" s="13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9"/>
      <c r="C69" s="10"/>
      <c r="D69" s="140" t="s">
        <v>224</v>
      </c>
      <c r="E69" s="141"/>
      <c r="F69" s="141"/>
      <c r="G69" s="141"/>
      <c r="H69" s="141"/>
      <c r="I69" s="141"/>
      <c r="J69" s="142">
        <f>J479</f>
        <v>0</v>
      </c>
      <c r="K69" s="10"/>
      <c r="L69" s="13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0"/>
      <c r="D70" s="40"/>
      <c r="E70" s="40"/>
      <c r="F70" s="40"/>
      <c r="G70" s="40"/>
      <c r="H70" s="40"/>
      <c r="I70" s="40"/>
      <c r="J70" s="40"/>
      <c r="K70" s="40"/>
      <c r="L70" s="11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1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1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111</v>
      </c>
      <c r="D76" s="40"/>
      <c r="E76" s="40"/>
      <c r="F76" s="40"/>
      <c r="G76" s="40"/>
      <c r="H76" s="40"/>
      <c r="I76" s="40"/>
      <c r="J76" s="40"/>
      <c r="K76" s="40"/>
      <c r="L76" s="11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0"/>
      <c r="D77" s="40"/>
      <c r="E77" s="40"/>
      <c r="F77" s="40"/>
      <c r="G77" s="40"/>
      <c r="H77" s="40"/>
      <c r="I77" s="40"/>
      <c r="J77" s="40"/>
      <c r="K77" s="40"/>
      <c r="L77" s="11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17</v>
      </c>
      <c r="D78" s="40"/>
      <c r="E78" s="40"/>
      <c r="F78" s="40"/>
      <c r="G78" s="40"/>
      <c r="H78" s="40"/>
      <c r="I78" s="40"/>
      <c r="J78" s="40"/>
      <c r="K78" s="40"/>
      <c r="L78" s="11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0"/>
      <c r="D79" s="40"/>
      <c r="E79" s="117" t="str">
        <f>E7</f>
        <v>VODOVOD SEZEMICE - ZÁSOBNÍ ŘAD DN400</v>
      </c>
      <c r="F79" s="33"/>
      <c r="G79" s="33"/>
      <c r="H79" s="33"/>
      <c r="I79" s="40"/>
      <c r="J79" s="40"/>
      <c r="K79" s="40"/>
      <c r="L79" s="11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99</v>
      </c>
      <c r="D80" s="40"/>
      <c r="E80" s="40"/>
      <c r="F80" s="40"/>
      <c r="G80" s="40"/>
      <c r="H80" s="40"/>
      <c r="I80" s="40"/>
      <c r="J80" s="40"/>
      <c r="K80" s="40"/>
      <c r="L80" s="11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30" customHeight="1">
      <c r="A81" s="40"/>
      <c r="B81" s="41"/>
      <c r="C81" s="40"/>
      <c r="D81" s="40"/>
      <c r="E81" s="64" t="str">
        <f>E9</f>
        <v xml:space="preserve">VODOVOD_A - ÚSEK A - ZÁSOBNÍ VODOVODNÍ ŘAD DN 400 </v>
      </c>
      <c r="F81" s="40"/>
      <c r="G81" s="40"/>
      <c r="H81" s="40"/>
      <c r="I81" s="40"/>
      <c r="J81" s="40"/>
      <c r="K81" s="40"/>
      <c r="L81" s="11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0"/>
      <c r="D82" s="40"/>
      <c r="E82" s="40"/>
      <c r="F82" s="40"/>
      <c r="G82" s="40"/>
      <c r="H82" s="40"/>
      <c r="I82" s="40"/>
      <c r="J82" s="40"/>
      <c r="K82" s="40"/>
      <c r="L82" s="11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23</v>
      </c>
      <c r="D83" s="40"/>
      <c r="E83" s="40"/>
      <c r="F83" s="28" t="str">
        <f>F12</f>
        <v xml:space="preserve"> </v>
      </c>
      <c r="G83" s="40"/>
      <c r="H83" s="40"/>
      <c r="I83" s="33" t="s">
        <v>25</v>
      </c>
      <c r="J83" s="66" t="str">
        <f>IF(J12="","",J12)</f>
        <v>5. 2. 2025</v>
      </c>
      <c r="K83" s="40"/>
      <c r="L83" s="11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0"/>
      <c r="D84" s="40"/>
      <c r="E84" s="40"/>
      <c r="F84" s="40"/>
      <c r="G84" s="40"/>
      <c r="H84" s="40"/>
      <c r="I84" s="40"/>
      <c r="J84" s="40"/>
      <c r="K84" s="40"/>
      <c r="L84" s="11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3" t="s">
        <v>31</v>
      </c>
      <c r="D85" s="40"/>
      <c r="E85" s="40"/>
      <c r="F85" s="28" t="str">
        <f>E15</f>
        <v>Vodovody a kanalizace Pardubice, a.s.</v>
      </c>
      <c r="G85" s="40"/>
      <c r="H85" s="40"/>
      <c r="I85" s="33" t="s">
        <v>39</v>
      </c>
      <c r="J85" s="38" t="str">
        <f>E21</f>
        <v>Ing . Pavel Brůna - pbplan Pardubice</v>
      </c>
      <c r="K85" s="40"/>
      <c r="L85" s="11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3" t="s">
        <v>37</v>
      </c>
      <c r="D86" s="40"/>
      <c r="E86" s="40"/>
      <c r="F86" s="28" t="str">
        <f>IF(E18="","",E18)</f>
        <v>Vyplň údaj</v>
      </c>
      <c r="G86" s="40"/>
      <c r="H86" s="40"/>
      <c r="I86" s="33" t="s">
        <v>43</v>
      </c>
      <c r="J86" s="38" t="str">
        <f>E24</f>
        <v>Ing . Pavel Brůna - pbplan Pardubice</v>
      </c>
      <c r="K86" s="40"/>
      <c r="L86" s="11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0"/>
      <c r="D87" s="40"/>
      <c r="E87" s="40"/>
      <c r="F87" s="40"/>
      <c r="G87" s="40"/>
      <c r="H87" s="40"/>
      <c r="I87" s="40"/>
      <c r="J87" s="40"/>
      <c r="K87" s="40"/>
      <c r="L87" s="11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43"/>
      <c r="B88" s="144"/>
      <c r="C88" s="145" t="s">
        <v>112</v>
      </c>
      <c r="D88" s="146" t="s">
        <v>65</v>
      </c>
      <c r="E88" s="146" t="s">
        <v>61</v>
      </c>
      <c r="F88" s="146" t="s">
        <v>62</v>
      </c>
      <c r="G88" s="146" t="s">
        <v>113</v>
      </c>
      <c r="H88" s="146" t="s">
        <v>114</v>
      </c>
      <c r="I88" s="146" t="s">
        <v>115</v>
      </c>
      <c r="J88" s="146" t="s">
        <v>103</v>
      </c>
      <c r="K88" s="147" t="s">
        <v>116</v>
      </c>
      <c r="L88" s="148"/>
      <c r="M88" s="82" t="s">
        <v>3</v>
      </c>
      <c r="N88" s="83" t="s">
        <v>50</v>
      </c>
      <c r="O88" s="83" t="s">
        <v>117</v>
      </c>
      <c r="P88" s="83" t="s">
        <v>118</v>
      </c>
      <c r="Q88" s="83" t="s">
        <v>119</v>
      </c>
      <c r="R88" s="83" t="s">
        <v>120</v>
      </c>
      <c r="S88" s="83" t="s">
        <v>121</v>
      </c>
      <c r="T88" s="84" t="s">
        <v>122</v>
      </c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</row>
    <row r="89" s="2" customFormat="1" ht="22.8" customHeight="1">
      <c r="A89" s="40"/>
      <c r="B89" s="41"/>
      <c r="C89" s="89" t="s">
        <v>123</v>
      </c>
      <c r="D89" s="40"/>
      <c r="E89" s="40"/>
      <c r="F89" s="40"/>
      <c r="G89" s="40"/>
      <c r="H89" s="40"/>
      <c r="I89" s="40"/>
      <c r="J89" s="149">
        <f>BK89</f>
        <v>0</v>
      </c>
      <c r="K89" s="40"/>
      <c r="L89" s="41"/>
      <c r="M89" s="85"/>
      <c r="N89" s="70"/>
      <c r="O89" s="86"/>
      <c r="P89" s="150">
        <f>P90</f>
        <v>0</v>
      </c>
      <c r="Q89" s="86"/>
      <c r="R89" s="150">
        <f>R90</f>
        <v>79.399175220000004</v>
      </c>
      <c r="S89" s="86"/>
      <c r="T89" s="151">
        <f>T90</f>
        <v>89.040000000000006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20" t="s">
        <v>79</v>
      </c>
      <c r="AU89" s="20" t="s">
        <v>104</v>
      </c>
      <c r="BK89" s="152">
        <f>BK90</f>
        <v>0</v>
      </c>
    </row>
    <row r="90" s="12" customFormat="1" ht="25.92" customHeight="1">
      <c r="A90" s="12"/>
      <c r="B90" s="153"/>
      <c r="C90" s="12"/>
      <c r="D90" s="154" t="s">
        <v>79</v>
      </c>
      <c r="E90" s="155" t="s">
        <v>225</v>
      </c>
      <c r="F90" s="155" t="s">
        <v>226</v>
      </c>
      <c r="G90" s="12"/>
      <c r="H90" s="12"/>
      <c r="I90" s="156"/>
      <c r="J90" s="157">
        <f>BK90</f>
        <v>0</v>
      </c>
      <c r="K90" s="12"/>
      <c r="L90" s="153"/>
      <c r="M90" s="158"/>
      <c r="N90" s="159"/>
      <c r="O90" s="159"/>
      <c r="P90" s="160">
        <f>P91+P208+P213+P223+P249+P278+P416+P456+P479</f>
        <v>0</v>
      </c>
      <c r="Q90" s="159"/>
      <c r="R90" s="160">
        <f>R91+R208+R213+R223+R249+R278+R416+R456+R479</f>
        <v>79.399175220000004</v>
      </c>
      <c r="S90" s="159"/>
      <c r="T90" s="161">
        <f>T91+T208+T213+T223+T249+T278+T416+T456+T479</f>
        <v>89.040000000000006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4" t="s">
        <v>88</v>
      </c>
      <c r="AT90" s="162" t="s">
        <v>79</v>
      </c>
      <c r="AU90" s="162" t="s">
        <v>80</v>
      </c>
      <c r="AY90" s="154" t="s">
        <v>126</v>
      </c>
      <c r="BK90" s="163">
        <f>BK91+BK208+BK213+BK223+BK249+BK278+BK416+BK456+BK479</f>
        <v>0</v>
      </c>
    </row>
    <row r="91" s="12" customFormat="1" ht="22.8" customHeight="1">
      <c r="A91" s="12"/>
      <c r="B91" s="153"/>
      <c r="C91" s="12"/>
      <c r="D91" s="154" t="s">
        <v>79</v>
      </c>
      <c r="E91" s="164" t="s">
        <v>88</v>
      </c>
      <c r="F91" s="164" t="s">
        <v>227</v>
      </c>
      <c r="G91" s="12"/>
      <c r="H91" s="12"/>
      <c r="I91" s="156"/>
      <c r="J91" s="165">
        <f>BK91</f>
        <v>0</v>
      </c>
      <c r="K91" s="12"/>
      <c r="L91" s="153"/>
      <c r="M91" s="158"/>
      <c r="N91" s="159"/>
      <c r="O91" s="159"/>
      <c r="P91" s="160">
        <f>SUM(P92:P207)</f>
        <v>0</v>
      </c>
      <c r="Q91" s="159"/>
      <c r="R91" s="160">
        <f>SUM(R92:R207)</f>
        <v>41.611240000000002</v>
      </c>
      <c r="S91" s="159"/>
      <c r="T91" s="161">
        <f>SUM(T92:T207)</f>
        <v>87.840000000000003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4" t="s">
        <v>88</v>
      </c>
      <c r="AT91" s="162" t="s">
        <v>79</v>
      </c>
      <c r="AU91" s="162" t="s">
        <v>88</v>
      </c>
      <c r="AY91" s="154" t="s">
        <v>126</v>
      </c>
      <c r="BK91" s="163">
        <f>SUM(BK92:BK207)</f>
        <v>0</v>
      </c>
    </row>
    <row r="92" s="2" customFormat="1" ht="33" customHeight="1">
      <c r="A92" s="40"/>
      <c r="B92" s="166"/>
      <c r="C92" s="167" t="s">
        <v>88</v>
      </c>
      <c r="D92" s="167" t="s">
        <v>129</v>
      </c>
      <c r="E92" s="168" t="s">
        <v>228</v>
      </c>
      <c r="F92" s="169" t="s">
        <v>229</v>
      </c>
      <c r="G92" s="170" t="s">
        <v>230</v>
      </c>
      <c r="H92" s="171">
        <v>20</v>
      </c>
      <c r="I92" s="172"/>
      <c r="J92" s="173">
        <f>ROUND(I92*H92,2)</f>
        <v>0</v>
      </c>
      <c r="K92" s="169" t="s">
        <v>133</v>
      </c>
      <c r="L92" s="41"/>
      <c r="M92" s="174" t="s">
        <v>3</v>
      </c>
      <c r="N92" s="175" t="s">
        <v>51</v>
      </c>
      <c r="O92" s="74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178" t="s">
        <v>148</v>
      </c>
      <c r="AT92" s="178" t="s">
        <v>129</v>
      </c>
      <c r="AU92" s="178" t="s">
        <v>90</v>
      </c>
      <c r="AY92" s="20" t="s">
        <v>126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20" t="s">
        <v>88</v>
      </c>
      <c r="BK92" s="179">
        <f>ROUND(I92*H92,2)</f>
        <v>0</v>
      </c>
      <c r="BL92" s="20" t="s">
        <v>148</v>
      </c>
      <c r="BM92" s="178" t="s">
        <v>231</v>
      </c>
    </row>
    <row r="93" s="2" customFormat="1">
      <c r="A93" s="40"/>
      <c r="B93" s="41"/>
      <c r="C93" s="40"/>
      <c r="D93" s="180" t="s">
        <v>136</v>
      </c>
      <c r="E93" s="40"/>
      <c r="F93" s="181" t="s">
        <v>232</v>
      </c>
      <c r="G93" s="40"/>
      <c r="H93" s="40"/>
      <c r="I93" s="182"/>
      <c r="J93" s="40"/>
      <c r="K93" s="40"/>
      <c r="L93" s="41"/>
      <c r="M93" s="183"/>
      <c r="N93" s="184"/>
      <c r="O93" s="74"/>
      <c r="P93" s="74"/>
      <c r="Q93" s="74"/>
      <c r="R93" s="74"/>
      <c r="S93" s="74"/>
      <c r="T93" s="75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20" t="s">
        <v>136</v>
      </c>
      <c r="AU93" s="20" t="s">
        <v>90</v>
      </c>
    </row>
    <row r="94" s="2" customFormat="1">
      <c r="A94" s="40"/>
      <c r="B94" s="41"/>
      <c r="C94" s="40"/>
      <c r="D94" s="185" t="s">
        <v>137</v>
      </c>
      <c r="E94" s="40"/>
      <c r="F94" s="186" t="s">
        <v>233</v>
      </c>
      <c r="G94" s="40"/>
      <c r="H94" s="40"/>
      <c r="I94" s="182"/>
      <c r="J94" s="40"/>
      <c r="K94" s="40"/>
      <c r="L94" s="41"/>
      <c r="M94" s="183"/>
      <c r="N94" s="184"/>
      <c r="O94" s="74"/>
      <c r="P94" s="74"/>
      <c r="Q94" s="74"/>
      <c r="R94" s="74"/>
      <c r="S94" s="74"/>
      <c r="T94" s="75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20" t="s">
        <v>137</v>
      </c>
      <c r="AU94" s="20" t="s">
        <v>90</v>
      </c>
    </row>
    <row r="95" s="13" customFormat="1">
      <c r="A95" s="13"/>
      <c r="B95" s="191"/>
      <c r="C95" s="13"/>
      <c r="D95" s="180" t="s">
        <v>234</v>
      </c>
      <c r="E95" s="192" t="s">
        <v>3</v>
      </c>
      <c r="F95" s="193" t="s">
        <v>235</v>
      </c>
      <c r="G95" s="13"/>
      <c r="H95" s="194">
        <v>20</v>
      </c>
      <c r="I95" s="195"/>
      <c r="J95" s="13"/>
      <c r="K95" s="13"/>
      <c r="L95" s="191"/>
      <c r="M95" s="196"/>
      <c r="N95" s="197"/>
      <c r="O95" s="197"/>
      <c r="P95" s="197"/>
      <c r="Q95" s="197"/>
      <c r="R95" s="197"/>
      <c r="S95" s="197"/>
      <c r="T95" s="19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2" t="s">
        <v>234</v>
      </c>
      <c r="AU95" s="192" t="s">
        <v>90</v>
      </c>
      <c r="AV95" s="13" t="s">
        <v>90</v>
      </c>
      <c r="AW95" s="13" t="s">
        <v>42</v>
      </c>
      <c r="AX95" s="13" t="s">
        <v>88</v>
      </c>
      <c r="AY95" s="192" t="s">
        <v>126</v>
      </c>
    </row>
    <row r="96" s="2" customFormat="1" ht="24.15" customHeight="1">
      <c r="A96" s="40"/>
      <c r="B96" s="166"/>
      <c r="C96" s="167" t="s">
        <v>90</v>
      </c>
      <c r="D96" s="167" t="s">
        <v>129</v>
      </c>
      <c r="E96" s="168" t="s">
        <v>236</v>
      </c>
      <c r="F96" s="169" t="s">
        <v>237</v>
      </c>
      <c r="G96" s="170" t="s">
        <v>230</v>
      </c>
      <c r="H96" s="171">
        <v>65</v>
      </c>
      <c r="I96" s="172"/>
      <c r="J96" s="173">
        <f>ROUND(I96*H96,2)</f>
        <v>0</v>
      </c>
      <c r="K96" s="169" t="s">
        <v>133</v>
      </c>
      <c r="L96" s="41"/>
      <c r="M96" s="174" t="s">
        <v>3</v>
      </c>
      <c r="N96" s="175" t="s">
        <v>51</v>
      </c>
      <c r="O96" s="74"/>
      <c r="P96" s="176">
        <f>O96*H96</f>
        <v>0</v>
      </c>
      <c r="Q96" s="176">
        <v>0</v>
      </c>
      <c r="R96" s="176">
        <f>Q96*H96</f>
        <v>0</v>
      </c>
      <c r="S96" s="176">
        <v>0.26000000000000001</v>
      </c>
      <c r="T96" s="177">
        <f>S96*H96</f>
        <v>16.900000000000002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178" t="s">
        <v>148</v>
      </c>
      <c r="AT96" s="178" t="s">
        <v>129</v>
      </c>
      <c r="AU96" s="178" t="s">
        <v>90</v>
      </c>
      <c r="AY96" s="20" t="s">
        <v>126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0" t="s">
        <v>88</v>
      </c>
      <c r="BK96" s="179">
        <f>ROUND(I96*H96,2)</f>
        <v>0</v>
      </c>
      <c r="BL96" s="20" t="s">
        <v>148</v>
      </c>
      <c r="BM96" s="178" t="s">
        <v>238</v>
      </c>
    </row>
    <row r="97" s="2" customFormat="1">
      <c r="A97" s="40"/>
      <c r="B97" s="41"/>
      <c r="C97" s="40"/>
      <c r="D97" s="180" t="s">
        <v>136</v>
      </c>
      <c r="E97" s="40"/>
      <c r="F97" s="181" t="s">
        <v>239</v>
      </c>
      <c r="G97" s="40"/>
      <c r="H97" s="40"/>
      <c r="I97" s="182"/>
      <c r="J97" s="40"/>
      <c r="K97" s="40"/>
      <c r="L97" s="41"/>
      <c r="M97" s="183"/>
      <c r="N97" s="184"/>
      <c r="O97" s="74"/>
      <c r="P97" s="74"/>
      <c r="Q97" s="74"/>
      <c r="R97" s="74"/>
      <c r="S97" s="74"/>
      <c r="T97" s="75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20" t="s">
        <v>136</v>
      </c>
      <c r="AU97" s="20" t="s">
        <v>90</v>
      </c>
    </row>
    <row r="98" s="2" customFormat="1">
      <c r="A98" s="40"/>
      <c r="B98" s="41"/>
      <c r="C98" s="40"/>
      <c r="D98" s="185" t="s">
        <v>137</v>
      </c>
      <c r="E98" s="40"/>
      <c r="F98" s="186" t="s">
        <v>240</v>
      </c>
      <c r="G98" s="40"/>
      <c r="H98" s="40"/>
      <c r="I98" s="182"/>
      <c r="J98" s="40"/>
      <c r="K98" s="40"/>
      <c r="L98" s="41"/>
      <c r="M98" s="183"/>
      <c r="N98" s="184"/>
      <c r="O98" s="74"/>
      <c r="P98" s="74"/>
      <c r="Q98" s="74"/>
      <c r="R98" s="74"/>
      <c r="S98" s="74"/>
      <c r="T98" s="75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20" t="s">
        <v>137</v>
      </c>
      <c r="AU98" s="20" t="s">
        <v>90</v>
      </c>
    </row>
    <row r="99" s="13" customFormat="1">
      <c r="A99" s="13"/>
      <c r="B99" s="191"/>
      <c r="C99" s="13"/>
      <c r="D99" s="180" t="s">
        <v>234</v>
      </c>
      <c r="E99" s="192" t="s">
        <v>3</v>
      </c>
      <c r="F99" s="193" t="s">
        <v>241</v>
      </c>
      <c r="G99" s="13"/>
      <c r="H99" s="194">
        <v>65</v>
      </c>
      <c r="I99" s="195"/>
      <c r="J99" s="13"/>
      <c r="K99" s="13"/>
      <c r="L99" s="191"/>
      <c r="M99" s="196"/>
      <c r="N99" s="197"/>
      <c r="O99" s="197"/>
      <c r="P99" s="197"/>
      <c r="Q99" s="197"/>
      <c r="R99" s="197"/>
      <c r="S99" s="197"/>
      <c r="T99" s="19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2" t="s">
        <v>234</v>
      </c>
      <c r="AU99" s="192" t="s">
        <v>90</v>
      </c>
      <c r="AV99" s="13" t="s">
        <v>90</v>
      </c>
      <c r="AW99" s="13" t="s">
        <v>42</v>
      </c>
      <c r="AX99" s="13" t="s">
        <v>88</v>
      </c>
      <c r="AY99" s="192" t="s">
        <v>126</v>
      </c>
    </row>
    <row r="100" s="2" customFormat="1" ht="33" customHeight="1">
      <c r="A100" s="40"/>
      <c r="B100" s="166"/>
      <c r="C100" s="167" t="s">
        <v>143</v>
      </c>
      <c r="D100" s="167" t="s">
        <v>129</v>
      </c>
      <c r="E100" s="168" t="s">
        <v>242</v>
      </c>
      <c r="F100" s="169" t="s">
        <v>243</v>
      </c>
      <c r="G100" s="170" t="s">
        <v>230</v>
      </c>
      <c r="H100" s="171">
        <v>65</v>
      </c>
      <c r="I100" s="172"/>
      <c r="J100" s="173">
        <f>ROUND(I100*H100,2)</f>
        <v>0</v>
      </c>
      <c r="K100" s="169" t="s">
        <v>133</v>
      </c>
      <c r="L100" s="41"/>
      <c r="M100" s="174" t="s">
        <v>3</v>
      </c>
      <c r="N100" s="175" t="s">
        <v>51</v>
      </c>
      <c r="O100" s="74"/>
      <c r="P100" s="176">
        <f>O100*H100</f>
        <v>0</v>
      </c>
      <c r="Q100" s="176">
        <v>0</v>
      </c>
      <c r="R100" s="176">
        <f>Q100*H100</f>
        <v>0</v>
      </c>
      <c r="S100" s="176">
        <v>0.29999999999999999</v>
      </c>
      <c r="T100" s="177">
        <f>S100*H100</f>
        <v>19.5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178" t="s">
        <v>148</v>
      </c>
      <c r="AT100" s="178" t="s">
        <v>129</v>
      </c>
      <c r="AU100" s="178" t="s">
        <v>90</v>
      </c>
      <c r="AY100" s="20" t="s">
        <v>126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0" t="s">
        <v>88</v>
      </c>
      <c r="BK100" s="179">
        <f>ROUND(I100*H100,2)</f>
        <v>0</v>
      </c>
      <c r="BL100" s="20" t="s">
        <v>148</v>
      </c>
      <c r="BM100" s="178" t="s">
        <v>244</v>
      </c>
    </row>
    <row r="101" s="2" customFormat="1">
      <c r="A101" s="40"/>
      <c r="B101" s="41"/>
      <c r="C101" s="40"/>
      <c r="D101" s="180" t="s">
        <v>136</v>
      </c>
      <c r="E101" s="40"/>
      <c r="F101" s="181" t="s">
        <v>245</v>
      </c>
      <c r="G101" s="40"/>
      <c r="H101" s="40"/>
      <c r="I101" s="182"/>
      <c r="J101" s="40"/>
      <c r="K101" s="40"/>
      <c r="L101" s="41"/>
      <c r="M101" s="183"/>
      <c r="N101" s="184"/>
      <c r="O101" s="74"/>
      <c r="P101" s="74"/>
      <c r="Q101" s="74"/>
      <c r="R101" s="74"/>
      <c r="S101" s="74"/>
      <c r="T101" s="75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20" t="s">
        <v>136</v>
      </c>
      <c r="AU101" s="20" t="s">
        <v>90</v>
      </c>
    </row>
    <row r="102" s="2" customFormat="1">
      <c r="A102" s="40"/>
      <c r="B102" s="41"/>
      <c r="C102" s="40"/>
      <c r="D102" s="185" t="s">
        <v>137</v>
      </c>
      <c r="E102" s="40"/>
      <c r="F102" s="186" t="s">
        <v>246</v>
      </c>
      <c r="G102" s="40"/>
      <c r="H102" s="40"/>
      <c r="I102" s="182"/>
      <c r="J102" s="40"/>
      <c r="K102" s="40"/>
      <c r="L102" s="41"/>
      <c r="M102" s="183"/>
      <c r="N102" s="184"/>
      <c r="O102" s="74"/>
      <c r="P102" s="74"/>
      <c r="Q102" s="74"/>
      <c r="R102" s="74"/>
      <c r="S102" s="74"/>
      <c r="T102" s="75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20" t="s">
        <v>137</v>
      </c>
      <c r="AU102" s="20" t="s">
        <v>90</v>
      </c>
    </row>
    <row r="103" s="13" customFormat="1">
      <c r="A103" s="13"/>
      <c r="B103" s="191"/>
      <c r="C103" s="13"/>
      <c r="D103" s="180" t="s">
        <v>234</v>
      </c>
      <c r="E103" s="192" t="s">
        <v>3</v>
      </c>
      <c r="F103" s="193" t="s">
        <v>241</v>
      </c>
      <c r="G103" s="13"/>
      <c r="H103" s="194">
        <v>65</v>
      </c>
      <c r="I103" s="195"/>
      <c r="J103" s="13"/>
      <c r="K103" s="13"/>
      <c r="L103" s="191"/>
      <c r="M103" s="196"/>
      <c r="N103" s="197"/>
      <c r="O103" s="197"/>
      <c r="P103" s="197"/>
      <c r="Q103" s="197"/>
      <c r="R103" s="197"/>
      <c r="S103" s="197"/>
      <c r="T103" s="19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2" t="s">
        <v>234</v>
      </c>
      <c r="AU103" s="192" t="s">
        <v>90</v>
      </c>
      <c r="AV103" s="13" t="s">
        <v>90</v>
      </c>
      <c r="AW103" s="13" t="s">
        <v>42</v>
      </c>
      <c r="AX103" s="13" t="s">
        <v>88</v>
      </c>
      <c r="AY103" s="192" t="s">
        <v>126</v>
      </c>
    </row>
    <row r="104" s="2" customFormat="1" ht="24.15" customHeight="1">
      <c r="A104" s="40"/>
      <c r="B104" s="166"/>
      <c r="C104" s="167" t="s">
        <v>148</v>
      </c>
      <c r="D104" s="167" t="s">
        <v>129</v>
      </c>
      <c r="E104" s="168" t="s">
        <v>247</v>
      </c>
      <c r="F104" s="169" t="s">
        <v>248</v>
      </c>
      <c r="G104" s="170" t="s">
        <v>230</v>
      </c>
      <c r="H104" s="171">
        <v>60</v>
      </c>
      <c r="I104" s="172"/>
      <c r="J104" s="173">
        <f>ROUND(I104*H104,2)</f>
        <v>0</v>
      </c>
      <c r="K104" s="169" t="s">
        <v>133</v>
      </c>
      <c r="L104" s="41"/>
      <c r="M104" s="174" t="s">
        <v>3</v>
      </c>
      <c r="N104" s="175" t="s">
        <v>51</v>
      </c>
      <c r="O104" s="74"/>
      <c r="P104" s="176">
        <f>O104*H104</f>
        <v>0</v>
      </c>
      <c r="Q104" s="176">
        <v>0</v>
      </c>
      <c r="R104" s="176">
        <f>Q104*H104</f>
        <v>0</v>
      </c>
      <c r="S104" s="176">
        <v>0.44</v>
      </c>
      <c r="T104" s="177">
        <f>S104*H104</f>
        <v>26.399999999999999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178" t="s">
        <v>148</v>
      </c>
      <c r="AT104" s="178" t="s">
        <v>129</v>
      </c>
      <c r="AU104" s="178" t="s">
        <v>90</v>
      </c>
      <c r="AY104" s="20" t="s">
        <v>126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20" t="s">
        <v>88</v>
      </c>
      <c r="BK104" s="179">
        <f>ROUND(I104*H104,2)</f>
        <v>0</v>
      </c>
      <c r="BL104" s="20" t="s">
        <v>148</v>
      </c>
      <c r="BM104" s="178" t="s">
        <v>249</v>
      </c>
    </row>
    <row r="105" s="2" customFormat="1">
      <c r="A105" s="40"/>
      <c r="B105" s="41"/>
      <c r="C105" s="40"/>
      <c r="D105" s="180" t="s">
        <v>136</v>
      </c>
      <c r="E105" s="40"/>
      <c r="F105" s="181" t="s">
        <v>250</v>
      </c>
      <c r="G105" s="40"/>
      <c r="H105" s="40"/>
      <c r="I105" s="182"/>
      <c r="J105" s="40"/>
      <c r="K105" s="40"/>
      <c r="L105" s="41"/>
      <c r="M105" s="183"/>
      <c r="N105" s="184"/>
      <c r="O105" s="74"/>
      <c r="P105" s="74"/>
      <c r="Q105" s="74"/>
      <c r="R105" s="74"/>
      <c r="S105" s="74"/>
      <c r="T105" s="75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20" t="s">
        <v>136</v>
      </c>
      <c r="AU105" s="20" t="s">
        <v>90</v>
      </c>
    </row>
    <row r="106" s="2" customFormat="1">
      <c r="A106" s="40"/>
      <c r="B106" s="41"/>
      <c r="C106" s="40"/>
      <c r="D106" s="185" t="s">
        <v>137</v>
      </c>
      <c r="E106" s="40"/>
      <c r="F106" s="186" t="s">
        <v>251</v>
      </c>
      <c r="G106" s="40"/>
      <c r="H106" s="40"/>
      <c r="I106" s="182"/>
      <c r="J106" s="40"/>
      <c r="K106" s="40"/>
      <c r="L106" s="41"/>
      <c r="M106" s="183"/>
      <c r="N106" s="184"/>
      <c r="O106" s="74"/>
      <c r="P106" s="74"/>
      <c r="Q106" s="74"/>
      <c r="R106" s="74"/>
      <c r="S106" s="74"/>
      <c r="T106" s="75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20" t="s">
        <v>137</v>
      </c>
      <c r="AU106" s="20" t="s">
        <v>90</v>
      </c>
    </row>
    <row r="107" s="13" customFormat="1">
      <c r="A107" s="13"/>
      <c r="B107" s="191"/>
      <c r="C107" s="13"/>
      <c r="D107" s="180" t="s">
        <v>234</v>
      </c>
      <c r="E107" s="192" t="s">
        <v>3</v>
      </c>
      <c r="F107" s="193" t="s">
        <v>252</v>
      </c>
      <c r="G107" s="13"/>
      <c r="H107" s="194">
        <v>60</v>
      </c>
      <c r="I107" s="195"/>
      <c r="J107" s="13"/>
      <c r="K107" s="13"/>
      <c r="L107" s="191"/>
      <c r="M107" s="196"/>
      <c r="N107" s="197"/>
      <c r="O107" s="197"/>
      <c r="P107" s="197"/>
      <c r="Q107" s="197"/>
      <c r="R107" s="197"/>
      <c r="S107" s="197"/>
      <c r="T107" s="19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2" t="s">
        <v>234</v>
      </c>
      <c r="AU107" s="192" t="s">
        <v>90</v>
      </c>
      <c r="AV107" s="13" t="s">
        <v>90</v>
      </c>
      <c r="AW107" s="13" t="s">
        <v>42</v>
      </c>
      <c r="AX107" s="13" t="s">
        <v>88</v>
      </c>
      <c r="AY107" s="192" t="s">
        <v>126</v>
      </c>
    </row>
    <row r="108" s="2" customFormat="1" ht="24.15" customHeight="1">
      <c r="A108" s="40"/>
      <c r="B108" s="166"/>
      <c r="C108" s="167" t="s">
        <v>125</v>
      </c>
      <c r="D108" s="167" t="s">
        <v>129</v>
      </c>
      <c r="E108" s="168" t="s">
        <v>253</v>
      </c>
      <c r="F108" s="169" t="s">
        <v>254</v>
      </c>
      <c r="G108" s="170" t="s">
        <v>230</v>
      </c>
      <c r="H108" s="171">
        <v>60</v>
      </c>
      <c r="I108" s="172"/>
      <c r="J108" s="173">
        <f>ROUND(I108*H108,2)</f>
        <v>0</v>
      </c>
      <c r="K108" s="169" t="s">
        <v>133</v>
      </c>
      <c r="L108" s="41"/>
      <c r="M108" s="174" t="s">
        <v>3</v>
      </c>
      <c r="N108" s="175" t="s">
        <v>51</v>
      </c>
      <c r="O108" s="74"/>
      <c r="P108" s="176">
        <f>O108*H108</f>
        <v>0</v>
      </c>
      <c r="Q108" s="176">
        <v>0</v>
      </c>
      <c r="R108" s="176">
        <f>Q108*H108</f>
        <v>0</v>
      </c>
      <c r="S108" s="176">
        <v>0.22</v>
      </c>
      <c r="T108" s="177">
        <f>S108*H108</f>
        <v>13.199999999999999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178" t="s">
        <v>148</v>
      </c>
      <c r="AT108" s="178" t="s">
        <v>129</v>
      </c>
      <c r="AU108" s="178" t="s">
        <v>90</v>
      </c>
      <c r="AY108" s="20" t="s">
        <v>126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0" t="s">
        <v>88</v>
      </c>
      <c r="BK108" s="179">
        <f>ROUND(I108*H108,2)</f>
        <v>0</v>
      </c>
      <c r="BL108" s="20" t="s">
        <v>148</v>
      </c>
      <c r="BM108" s="178" t="s">
        <v>255</v>
      </c>
    </row>
    <row r="109" s="2" customFormat="1">
      <c r="A109" s="40"/>
      <c r="B109" s="41"/>
      <c r="C109" s="40"/>
      <c r="D109" s="180" t="s">
        <v>136</v>
      </c>
      <c r="E109" s="40"/>
      <c r="F109" s="181" t="s">
        <v>256</v>
      </c>
      <c r="G109" s="40"/>
      <c r="H109" s="40"/>
      <c r="I109" s="182"/>
      <c r="J109" s="40"/>
      <c r="K109" s="40"/>
      <c r="L109" s="41"/>
      <c r="M109" s="183"/>
      <c r="N109" s="184"/>
      <c r="O109" s="74"/>
      <c r="P109" s="74"/>
      <c r="Q109" s="74"/>
      <c r="R109" s="74"/>
      <c r="S109" s="74"/>
      <c r="T109" s="75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20" t="s">
        <v>136</v>
      </c>
      <c r="AU109" s="20" t="s">
        <v>90</v>
      </c>
    </row>
    <row r="110" s="2" customFormat="1">
      <c r="A110" s="40"/>
      <c r="B110" s="41"/>
      <c r="C110" s="40"/>
      <c r="D110" s="185" t="s">
        <v>137</v>
      </c>
      <c r="E110" s="40"/>
      <c r="F110" s="186" t="s">
        <v>257</v>
      </c>
      <c r="G110" s="40"/>
      <c r="H110" s="40"/>
      <c r="I110" s="182"/>
      <c r="J110" s="40"/>
      <c r="K110" s="40"/>
      <c r="L110" s="41"/>
      <c r="M110" s="183"/>
      <c r="N110" s="184"/>
      <c r="O110" s="74"/>
      <c r="P110" s="74"/>
      <c r="Q110" s="74"/>
      <c r="R110" s="74"/>
      <c r="S110" s="74"/>
      <c r="T110" s="75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20" t="s">
        <v>137</v>
      </c>
      <c r="AU110" s="20" t="s">
        <v>90</v>
      </c>
    </row>
    <row r="111" s="13" customFormat="1">
      <c r="A111" s="13"/>
      <c r="B111" s="191"/>
      <c r="C111" s="13"/>
      <c r="D111" s="180" t="s">
        <v>234</v>
      </c>
      <c r="E111" s="192" t="s">
        <v>3</v>
      </c>
      <c r="F111" s="193" t="s">
        <v>252</v>
      </c>
      <c r="G111" s="13"/>
      <c r="H111" s="194">
        <v>60</v>
      </c>
      <c r="I111" s="195"/>
      <c r="J111" s="13"/>
      <c r="K111" s="13"/>
      <c r="L111" s="191"/>
      <c r="M111" s="196"/>
      <c r="N111" s="197"/>
      <c r="O111" s="197"/>
      <c r="P111" s="197"/>
      <c r="Q111" s="197"/>
      <c r="R111" s="197"/>
      <c r="S111" s="197"/>
      <c r="T111" s="19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2" t="s">
        <v>234</v>
      </c>
      <c r="AU111" s="192" t="s">
        <v>90</v>
      </c>
      <c r="AV111" s="13" t="s">
        <v>90</v>
      </c>
      <c r="AW111" s="13" t="s">
        <v>42</v>
      </c>
      <c r="AX111" s="13" t="s">
        <v>88</v>
      </c>
      <c r="AY111" s="192" t="s">
        <v>126</v>
      </c>
    </row>
    <row r="112" s="2" customFormat="1" ht="16.5" customHeight="1">
      <c r="A112" s="40"/>
      <c r="B112" s="166"/>
      <c r="C112" s="167" t="s">
        <v>159</v>
      </c>
      <c r="D112" s="167" t="s">
        <v>129</v>
      </c>
      <c r="E112" s="168" t="s">
        <v>258</v>
      </c>
      <c r="F112" s="169" t="s">
        <v>259</v>
      </c>
      <c r="G112" s="170" t="s">
        <v>260</v>
      </c>
      <c r="H112" s="171">
        <v>48</v>
      </c>
      <c r="I112" s="172"/>
      <c r="J112" s="173">
        <f>ROUND(I112*H112,2)</f>
        <v>0</v>
      </c>
      <c r="K112" s="169" t="s">
        <v>133</v>
      </c>
      <c r="L112" s="41"/>
      <c r="M112" s="174" t="s">
        <v>3</v>
      </c>
      <c r="N112" s="175" t="s">
        <v>51</v>
      </c>
      <c r="O112" s="74"/>
      <c r="P112" s="176">
        <f>O112*H112</f>
        <v>0</v>
      </c>
      <c r="Q112" s="176">
        <v>0</v>
      </c>
      <c r="R112" s="176">
        <f>Q112*H112</f>
        <v>0</v>
      </c>
      <c r="S112" s="176">
        <v>0.20499999999999999</v>
      </c>
      <c r="T112" s="177">
        <f>S112*H112</f>
        <v>9.8399999999999999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178" t="s">
        <v>148</v>
      </c>
      <c r="AT112" s="178" t="s">
        <v>129</v>
      </c>
      <c r="AU112" s="178" t="s">
        <v>90</v>
      </c>
      <c r="AY112" s="20" t="s">
        <v>126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20" t="s">
        <v>88</v>
      </c>
      <c r="BK112" s="179">
        <f>ROUND(I112*H112,2)</f>
        <v>0</v>
      </c>
      <c r="BL112" s="20" t="s">
        <v>148</v>
      </c>
      <c r="BM112" s="178" t="s">
        <v>261</v>
      </c>
    </row>
    <row r="113" s="2" customFormat="1">
      <c r="A113" s="40"/>
      <c r="B113" s="41"/>
      <c r="C113" s="40"/>
      <c r="D113" s="180" t="s">
        <v>136</v>
      </c>
      <c r="E113" s="40"/>
      <c r="F113" s="181" t="s">
        <v>262</v>
      </c>
      <c r="G113" s="40"/>
      <c r="H113" s="40"/>
      <c r="I113" s="182"/>
      <c r="J113" s="40"/>
      <c r="K113" s="40"/>
      <c r="L113" s="41"/>
      <c r="M113" s="183"/>
      <c r="N113" s="184"/>
      <c r="O113" s="74"/>
      <c r="P113" s="74"/>
      <c r="Q113" s="74"/>
      <c r="R113" s="74"/>
      <c r="S113" s="74"/>
      <c r="T113" s="75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20" t="s">
        <v>136</v>
      </c>
      <c r="AU113" s="20" t="s">
        <v>90</v>
      </c>
    </row>
    <row r="114" s="2" customFormat="1">
      <c r="A114" s="40"/>
      <c r="B114" s="41"/>
      <c r="C114" s="40"/>
      <c r="D114" s="185" t="s">
        <v>137</v>
      </c>
      <c r="E114" s="40"/>
      <c r="F114" s="186" t="s">
        <v>263</v>
      </c>
      <c r="G114" s="40"/>
      <c r="H114" s="40"/>
      <c r="I114" s="182"/>
      <c r="J114" s="40"/>
      <c r="K114" s="40"/>
      <c r="L114" s="41"/>
      <c r="M114" s="183"/>
      <c r="N114" s="184"/>
      <c r="O114" s="74"/>
      <c r="P114" s="74"/>
      <c r="Q114" s="74"/>
      <c r="R114" s="74"/>
      <c r="S114" s="74"/>
      <c r="T114" s="75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20" t="s">
        <v>137</v>
      </c>
      <c r="AU114" s="20" t="s">
        <v>90</v>
      </c>
    </row>
    <row r="115" s="13" customFormat="1">
      <c r="A115" s="13"/>
      <c r="B115" s="191"/>
      <c r="C115" s="13"/>
      <c r="D115" s="180" t="s">
        <v>234</v>
      </c>
      <c r="E115" s="192" t="s">
        <v>3</v>
      </c>
      <c r="F115" s="193" t="s">
        <v>264</v>
      </c>
      <c r="G115" s="13"/>
      <c r="H115" s="194">
        <v>24</v>
      </c>
      <c r="I115" s="195"/>
      <c r="J115" s="13"/>
      <c r="K115" s="13"/>
      <c r="L115" s="191"/>
      <c r="M115" s="196"/>
      <c r="N115" s="197"/>
      <c r="O115" s="197"/>
      <c r="P115" s="197"/>
      <c r="Q115" s="197"/>
      <c r="R115" s="197"/>
      <c r="S115" s="197"/>
      <c r="T115" s="19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92" t="s">
        <v>234</v>
      </c>
      <c r="AU115" s="192" t="s">
        <v>90</v>
      </c>
      <c r="AV115" s="13" t="s">
        <v>90</v>
      </c>
      <c r="AW115" s="13" t="s">
        <v>42</v>
      </c>
      <c r="AX115" s="13" t="s">
        <v>80</v>
      </c>
      <c r="AY115" s="192" t="s">
        <v>126</v>
      </c>
    </row>
    <row r="116" s="13" customFormat="1">
      <c r="A116" s="13"/>
      <c r="B116" s="191"/>
      <c r="C116" s="13"/>
      <c r="D116" s="180" t="s">
        <v>234</v>
      </c>
      <c r="E116" s="192" t="s">
        <v>3</v>
      </c>
      <c r="F116" s="193" t="s">
        <v>265</v>
      </c>
      <c r="G116" s="13"/>
      <c r="H116" s="194">
        <v>24</v>
      </c>
      <c r="I116" s="195"/>
      <c r="J116" s="13"/>
      <c r="K116" s="13"/>
      <c r="L116" s="191"/>
      <c r="M116" s="196"/>
      <c r="N116" s="197"/>
      <c r="O116" s="197"/>
      <c r="P116" s="197"/>
      <c r="Q116" s="197"/>
      <c r="R116" s="197"/>
      <c r="S116" s="197"/>
      <c r="T116" s="19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234</v>
      </c>
      <c r="AU116" s="192" t="s">
        <v>90</v>
      </c>
      <c r="AV116" s="13" t="s">
        <v>90</v>
      </c>
      <c r="AW116" s="13" t="s">
        <v>42</v>
      </c>
      <c r="AX116" s="13" t="s">
        <v>80</v>
      </c>
      <c r="AY116" s="192" t="s">
        <v>126</v>
      </c>
    </row>
    <row r="117" s="14" customFormat="1">
      <c r="A117" s="14"/>
      <c r="B117" s="199"/>
      <c r="C117" s="14"/>
      <c r="D117" s="180" t="s">
        <v>234</v>
      </c>
      <c r="E117" s="200" t="s">
        <v>3</v>
      </c>
      <c r="F117" s="201" t="s">
        <v>266</v>
      </c>
      <c r="G117" s="14"/>
      <c r="H117" s="202">
        <v>48</v>
      </c>
      <c r="I117" s="203"/>
      <c r="J117" s="14"/>
      <c r="K117" s="14"/>
      <c r="L117" s="199"/>
      <c r="M117" s="204"/>
      <c r="N117" s="205"/>
      <c r="O117" s="205"/>
      <c r="P117" s="205"/>
      <c r="Q117" s="205"/>
      <c r="R117" s="205"/>
      <c r="S117" s="205"/>
      <c r="T117" s="20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00" t="s">
        <v>234</v>
      </c>
      <c r="AU117" s="200" t="s">
        <v>90</v>
      </c>
      <c r="AV117" s="14" t="s">
        <v>148</v>
      </c>
      <c r="AW117" s="14" t="s">
        <v>42</v>
      </c>
      <c r="AX117" s="14" t="s">
        <v>88</v>
      </c>
      <c r="AY117" s="200" t="s">
        <v>126</v>
      </c>
    </row>
    <row r="118" s="2" customFormat="1" ht="16.5" customHeight="1">
      <c r="A118" s="40"/>
      <c r="B118" s="166"/>
      <c r="C118" s="167" t="s">
        <v>164</v>
      </c>
      <c r="D118" s="167" t="s">
        <v>129</v>
      </c>
      <c r="E118" s="168" t="s">
        <v>267</v>
      </c>
      <c r="F118" s="169" t="s">
        <v>268</v>
      </c>
      <c r="G118" s="170" t="s">
        <v>260</v>
      </c>
      <c r="H118" s="171">
        <v>50</v>
      </c>
      <c r="I118" s="172"/>
      <c r="J118" s="173">
        <f>ROUND(I118*H118,2)</f>
        <v>0</v>
      </c>
      <c r="K118" s="169" t="s">
        <v>133</v>
      </c>
      <c r="L118" s="41"/>
      <c r="M118" s="174" t="s">
        <v>3</v>
      </c>
      <c r="N118" s="175" t="s">
        <v>51</v>
      </c>
      <c r="O118" s="74"/>
      <c r="P118" s="176">
        <f>O118*H118</f>
        <v>0</v>
      </c>
      <c r="Q118" s="176">
        <v>0</v>
      </c>
      <c r="R118" s="176">
        <f>Q118*H118</f>
        <v>0</v>
      </c>
      <c r="S118" s="176">
        <v>0.040000000000000001</v>
      </c>
      <c r="T118" s="177">
        <f>S118*H118</f>
        <v>2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178" t="s">
        <v>148</v>
      </c>
      <c r="AT118" s="178" t="s">
        <v>129</v>
      </c>
      <c r="AU118" s="178" t="s">
        <v>90</v>
      </c>
      <c r="AY118" s="20" t="s">
        <v>126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20" t="s">
        <v>88</v>
      </c>
      <c r="BK118" s="179">
        <f>ROUND(I118*H118,2)</f>
        <v>0</v>
      </c>
      <c r="BL118" s="20" t="s">
        <v>148</v>
      </c>
      <c r="BM118" s="178" t="s">
        <v>269</v>
      </c>
    </row>
    <row r="119" s="2" customFormat="1">
      <c r="A119" s="40"/>
      <c r="B119" s="41"/>
      <c r="C119" s="40"/>
      <c r="D119" s="180" t="s">
        <v>136</v>
      </c>
      <c r="E119" s="40"/>
      <c r="F119" s="181" t="s">
        <v>270</v>
      </c>
      <c r="G119" s="40"/>
      <c r="H119" s="40"/>
      <c r="I119" s="182"/>
      <c r="J119" s="40"/>
      <c r="K119" s="40"/>
      <c r="L119" s="41"/>
      <c r="M119" s="183"/>
      <c r="N119" s="184"/>
      <c r="O119" s="74"/>
      <c r="P119" s="74"/>
      <c r="Q119" s="74"/>
      <c r="R119" s="74"/>
      <c r="S119" s="74"/>
      <c r="T119" s="75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20" t="s">
        <v>136</v>
      </c>
      <c r="AU119" s="20" t="s">
        <v>90</v>
      </c>
    </row>
    <row r="120" s="2" customFormat="1">
      <c r="A120" s="40"/>
      <c r="B120" s="41"/>
      <c r="C120" s="40"/>
      <c r="D120" s="185" t="s">
        <v>137</v>
      </c>
      <c r="E120" s="40"/>
      <c r="F120" s="186" t="s">
        <v>271</v>
      </c>
      <c r="G120" s="40"/>
      <c r="H120" s="40"/>
      <c r="I120" s="182"/>
      <c r="J120" s="40"/>
      <c r="K120" s="40"/>
      <c r="L120" s="41"/>
      <c r="M120" s="183"/>
      <c r="N120" s="184"/>
      <c r="O120" s="74"/>
      <c r="P120" s="74"/>
      <c r="Q120" s="74"/>
      <c r="R120" s="74"/>
      <c r="S120" s="74"/>
      <c r="T120" s="75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20" t="s">
        <v>137</v>
      </c>
      <c r="AU120" s="20" t="s">
        <v>90</v>
      </c>
    </row>
    <row r="121" s="13" customFormat="1">
      <c r="A121" s="13"/>
      <c r="B121" s="191"/>
      <c r="C121" s="13"/>
      <c r="D121" s="180" t="s">
        <v>234</v>
      </c>
      <c r="E121" s="192" t="s">
        <v>3</v>
      </c>
      <c r="F121" s="193" t="s">
        <v>272</v>
      </c>
      <c r="G121" s="13"/>
      <c r="H121" s="194">
        <v>50</v>
      </c>
      <c r="I121" s="195"/>
      <c r="J121" s="13"/>
      <c r="K121" s="13"/>
      <c r="L121" s="191"/>
      <c r="M121" s="196"/>
      <c r="N121" s="197"/>
      <c r="O121" s="197"/>
      <c r="P121" s="197"/>
      <c r="Q121" s="197"/>
      <c r="R121" s="197"/>
      <c r="S121" s="197"/>
      <c r="T121" s="19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2" t="s">
        <v>234</v>
      </c>
      <c r="AU121" s="192" t="s">
        <v>90</v>
      </c>
      <c r="AV121" s="13" t="s">
        <v>90</v>
      </c>
      <c r="AW121" s="13" t="s">
        <v>42</v>
      </c>
      <c r="AX121" s="13" t="s">
        <v>88</v>
      </c>
      <c r="AY121" s="192" t="s">
        <v>126</v>
      </c>
    </row>
    <row r="122" s="2" customFormat="1" ht="24.15" customHeight="1">
      <c r="A122" s="40"/>
      <c r="B122" s="166"/>
      <c r="C122" s="167" t="s">
        <v>169</v>
      </c>
      <c r="D122" s="167" t="s">
        <v>129</v>
      </c>
      <c r="E122" s="168" t="s">
        <v>273</v>
      </c>
      <c r="F122" s="169" t="s">
        <v>274</v>
      </c>
      <c r="G122" s="170" t="s">
        <v>275</v>
      </c>
      <c r="H122" s="171">
        <v>60</v>
      </c>
      <c r="I122" s="172"/>
      <c r="J122" s="173">
        <f>ROUND(I122*H122,2)</f>
        <v>0</v>
      </c>
      <c r="K122" s="169" t="s">
        <v>133</v>
      </c>
      <c r="L122" s="41"/>
      <c r="M122" s="174" t="s">
        <v>3</v>
      </c>
      <c r="N122" s="175" t="s">
        <v>51</v>
      </c>
      <c r="O122" s="74"/>
      <c r="P122" s="176">
        <f>O122*H122</f>
        <v>0</v>
      </c>
      <c r="Q122" s="176">
        <v>4.0000000000000003E-05</v>
      </c>
      <c r="R122" s="176">
        <f>Q122*H122</f>
        <v>0.0024000000000000002</v>
      </c>
      <c r="S122" s="176">
        <v>0</v>
      </c>
      <c r="T122" s="17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178" t="s">
        <v>148</v>
      </c>
      <c r="AT122" s="178" t="s">
        <v>129</v>
      </c>
      <c r="AU122" s="178" t="s">
        <v>90</v>
      </c>
      <c r="AY122" s="20" t="s">
        <v>126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20" t="s">
        <v>88</v>
      </c>
      <c r="BK122" s="179">
        <f>ROUND(I122*H122,2)</f>
        <v>0</v>
      </c>
      <c r="BL122" s="20" t="s">
        <v>148</v>
      </c>
      <c r="BM122" s="178" t="s">
        <v>276</v>
      </c>
    </row>
    <row r="123" s="2" customFormat="1">
      <c r="A123" s="40"/>
      <c r="B123" s="41"/>
      <c r="C123" s="40"/>
      <c r="D123" s="180" t="s">
        <v>136</v>
      </c>
      <c r="E123" s="40"/>
      <c r="F123" s="181" t="s">
        <v>277</v>
      </c>
      <c r="G123" s="40"/>
      <c r="H123" s="40"/>
      <c r="I123" s="182"/>
      <c r="J123" s="40"/>
      <c r="K123" s="40"/>
      <c r="L123" s="41"/>
      <c r="M123" s="183"/>
      <c r="N123" s="184"/>
      <c r="O123" s="74"/>
      <c r="P123" s="74"/>
      <c r="Q123" s="74"/>
      <c r="R123" s="74"/>
      <c r="S123" s="74"/>
      <c r="T123" s="75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20" t="s">
        <v>136</v>
      </c>
      <c r="AU123" s="20" t="s">
        <v>90</v>
      </c>
    </row>
    <row r="124" s="2" customFormat="1">
      <c r="A124" s="40"/>
      <c r="B124" s="41"/>
      <c r="C124" s="40"/>
      <c r="D124" s="185" t="s">
        <v>137</v>
      </c>
      <c r="E124" s="40"/>
      <c r="F124" s="186" t="s">
        <v>278</v>
      </c>
      <c r="G124" s="40"/>
      <c r="H124" s="40"/>
      <c r="I124" s="182"/>
      <c r="J124" s="40"/>
      <c r="K124" s="40"/>
      <c r="L124" s="41"/>
      <c r="M124" s="183"/>
      <c r="N124" s="184"/>
      <c r="O124" s="74"/>
      <c r="P124" s="74"/>
      <c r="Q124" s="74"/>
      <c r="R124" s="74"/>
      <c r="S124" s="74"/>
      <c r="T124" s="75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20" t="s">
        <v>137</v>
      </c>
      <c r="AU124" s="20" t="s">
        <v>90</v>
      </c>
    </row>
    <row r="125" s="13" customFormat="1">
      <c r="A125" s="13"/>
      <c r="B125" s="191"/>
      <c r="C125" s="13"/>
      <c r="D125" s="180" t="s">
        <v>234</v>
      </c>
      <c r="E125" s="192" t="s">
        <v>3</v>
      </c>
      <c r="F125" s="193" t="s">
        <v>279</v>
      </c>
      <c r="G125" s="13"/>
      <c r="H125" s="194">
        <v>60</v>
      </c>
      <c r="I125" s="195"/>
      <c r="J125" s="13"/>
      <c r="K125" s="13"/>
      <c r="L125" s="191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234</v>
      </c>
      <c r="AU125" s="192" t="s">
        <v>90</v>
      </c>
      <c r="AV125" s="13" t="s">
        <v>90</v>
      </c>
      <c r="AW125" s="13" t="s">
        <v>42</v>
      </c>
      <c r="AX125" s="13" t="s">
        <v>88</v>
      </c>
      <c r="AY125" s="192" t="s">
        <v>126</v>
      </c>
    </row>
    <row r="126" s="2" customFormat="1" ht="24.15" customHeight="1">
      <c r="A126" s="40"/>
      <c r="B126" s="166"/>
      <c r="C126" s="167" t="s">
        <v>177</v>
      </c>
      <c r="D126" s="167" t="s">
        <v>129</v>
      </c>
      <c r="E126" s="168" t="s">
        <v>280</v>
      </c>
      <c r="F126" s="169" t="s">
        <v>281</v>
      </c>
      <c r="G126" s="170" t="s">
        <v>282</v>
      </c>
      <c r="H126" s="171">
        <v>5</v>
      </c>
      <c r="I126" s="172"/>
      <c r="J126" s="173">
        <f>ROUND(I126*H126,2)</f>
        <v>0</v>
      </c>
      <c r="K126" s="169" t="s">
        <v>133</v>
      </c>
      <c r="L126" s="41"/>
      <c r="M126" s="174" t="s">
        <v>3</v>
      </c>
      <c r="N126" s="175" t="s">
        <v>51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178" t="s">
        <v>148</v>
      </c>
      <c r="AT126" s="178" t="s">
        <v>129</v>
      </c>
      <c r="AU126" s="178" t="s">
        <v>90</v>
      </c>
      <c r="AY126" s="20" t="s">
        <v>126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0" t="s">
        <v>88</v>
      </c>
      <c r="BK126" s="179">
        <f>ROUND(I126*H126,2)</f>
        <v>0</v>
      </c>
      <c r="BL126" s="20" t="s">
        <v>148</v>
      </c>
      <c r="BM126" s="178" t="s">
        <v>283</v>
      </c>
    </row>
    <row r="127" s="2" customFormat="1">
      <c r="A127" s="40"/>
      <c r="B127" s="41"/>
      <c r="C127" s="40"/>
      <c r="D127" s="180" t="s">
        <v>136</v>
      </c>
      <c r="E127" s="40"/>
      <c r="F127" s="181" t="s">
        <v>284</v>
      </c>
      <c r="G127" s="40"/>
      <c r="H127" s="40"/>
      <c r="I127" s="182"/>
      <c r="J127" s="40"/>
      <c r="K127" s="40"/>
      <c r="L127" s="41"/>
      <c r="M127" s="183"/>
      <c r="N127" s="184"/>
      <c r="O127" s="74"/>
      <c r="P127" s="74"/>
      <c r="Q127" s="74"/>
      <c r="R127" s="74"/>
      <c r="S127" s="74"/>
      <c r="T127" s="75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20" t="s">
        <v>136</v>
      </c>
      <c r="AU127" s="20" t="s">
        <v>90</v>
      </c>
    </row>
    <row r="128" s="2" customFormat="1">
      <c r="A128" s="40"/>
      <c r="B128" s="41"/>
      <c r="C128" s="40"/>
      <c r="D128" s="185" t="s">
        <v>137</v>
      </c>
      <c r="E128" s="40"/>
      <c r="F128" s="186" t="s">
        <v>285</v>
      </c>
      <c r="G128" s="40"/>
      <c r="H128" s="40"/>
      <c r="I128" s="182"/>
      <c r="J128" s="40"/>
      <c r="K128" s="40"/>
      <c r="L128" s="41"/>
      <c r="M128" s="183"/>
      <c r="N128" s="184"/>
      <c r="O128" s="74"/>
      <c r="P128" s="74"/>
      <c r="Q128" s="74"/>
      <c r="R128" s="74"/>
      <c r="S128" s="74"/>
      <c r="T128" s="75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20" t="s">
        <v>137</v>
      </c>
      <c r="AU128" s="20" t="s">
        <v>90</v>
      </c>
    </row>
    <row r="129" s="13" customFormat="1">
      <c r="A129" s="13"/>
      <c r="B129" s="191"/>
      <c r="C129" s="13"/>
      <c r="D129" s="180" t="s">
        <v>234</v>
      </c>
      <c r="E129" s="192" t="s">
        <v>3</v>
      </c>
      <c r="F129" s="193" t="s">
        <v>125</v>
      </c>
      <c r="G129" s="13"/>
      <c r="H129" s="194">
        <v>5</v>
      </c>
      <c r="I129" s="195"/>
      <c r="J129" s="13"/>
      <c r="K129" s="13"/>
      <c r="L129" s="191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234</v>
      </c>
      <c r="AU129" s="192" t="s">
        <v>90</v>
      </c>
      <c r="AV129" s="13" t="s">
        <v>90</v>
      </c>
      <c r="AW129" s="13" t="s">
        <v>42</v>
      </c>
      <c r="AX129" s="13" t="s">
        <v>88</v>
      </c>
      <c r="AY129" s="192" t="s">
        <v>126</v>
      </c>
    </row>
    <row r="130" s="2" customFormat="1" ht="16.5" customHeight="1">
      <c r="A130" s="40"/>
      <c r="B130" s="166"/>
      <c r="C130" s="167" t="s">
        <v>182</v>
      </c>
      <c r="D130" s="167" t="s">
        <v>129</v>
      </c>
      <c r="E130" s="168" t="s">
        <v>286</v>
      </c>
      <c r="F130" s="169" t="s">
        <v>287</v>
      </c>
      <c r="G130" s="170" t="s">
        <v>260</v>
      </c>
      <c r="H130" s="171">
        <v>4</v>
      </c>
      <c r="I130" s="172"/>
      <c r="J130" s="173">
        <f>ROUND(I130*H130,2)</f>
        <v>0</v>
      </c>
      <c r="K130" s="169" t="s">
        <v>133</v>
      </c>
      <c r="L130" s="41"/>
      <c r="M130" s="174" t="s">
        <v>3</v>
      </c>
      <c r="N130" s="175" t="s">
        <v>51</v>
      </c>
      <c r="O130" s="74"/>
      <c r="P130" s="176">
        <f>O130*H130</f>
        <v>0</v>
      </c>
      <c r="Q130" s="176">
        <v>0.036900000000000002</v>
      </c>
      <c r="R130" s="176">
        <f>Q130*H130</f>
        <v>0.14760000000000001</v>
      </c>
      <c r="S130" s="176">
        <v>0</v>
      </c>
      <c r="T130" s="17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178" t="s">
        <v>148</v>
      </c>
      <c r="AT130" s="178" t="s">
        <v>129</v>
      </c>
      <c r="AU130" s="178" t="s">
        <v>90</v>
      </c>
      <c r="AY130" s="20" t="s">
        <v>126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20" t="s">
        <v>88</v>
      </c>
      <c r="BK130" s="179">
        <f>ROUND(I130*H130,2)</f>
        <v>0</v>
      </c>
      <c r="BL130" s="20" t="s">
        <v>148</v>
      </c>
      <c r="BM130" s="178" t="s">
        <v>288</v>
      </c>
    </row>
    <row r="131" s="2" customFormat="1">
      <c r="A131" s="40"/>
      <c r="B131" s="41"/>
      <c r="C131" s="40"/>
      <c r="D131" s="180" t="s">
        <v>136</v>
      </c>
      <c r="E131" s="40"/>
      <c r="F131" s="181" t="s">
        <v>289</v>
      </c>
      <c r="G131" s="40"/>
      <c r="H131" s="40"/>
      <c r="I131" s="182"/>
      <c r="J131" s="40"/>
      <c r="K131" s="40"/>
      <c r="L131" s="41"/>
      <c r="M131" s="183"/>
      <c r="N131" s="184"/>
      <c r="O131" s="74"/>
      <c r="P131" s="74"/>
      <c r="Q131" s="74"/>
      <c r="R131" s="74"/>
      <c r="S131" s="74"/>
      <c r="T131" s="75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20" t="s">
        <v>136</v>
      </c>
      <c r="AU131" s="20" t="s">
        <v>90</v>
      </c>
    </row>
    <row r="132" s="2" customFormat="1">
      <c r="A132" s="40"/>
      <c r="B132" s="41"/>
      <c r="C132" s="40"/>
      <c r="D132" s="185" t="s">
        <v>137</v>
      </c>
      <c r="E132" s="40"/>
      <c r="F132" s="186" t="s">
        <v>290</v>
      </c>
      <c r="G132" s="40"/>
      <c r="H132" s="40"/>
      <c r="I132" s="182"/>
      <c r="J132" s="40"/>
      <c r="K132" s="40"/>
      <c r="L132" s="41"/>
      <c r="M132" s="183"/>
      <c r="N132" s="184"/>
      <c r="O132" s="74"/>
      <c r="P132" s="74"/>
      <c r="Q132" s="74"/>
      <c r="R132" s="74"/>
      <c r="S132" s="74"/>
      <c r="T132" s="75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20" t="s">
        <v>137</v>
      </c>
      <c r="AU132" s="20" t="s">
        <v>90</v>
      </c>
    </row>
    <row r="133" s="13" customFormat="1">
      <c r="A133" s="13"/>
      <c r="B133" s="191"/>
      <c r="C133" s="13"/>
      <c r="D133" s="180" t="s">
        <v>234</v>
      </c>
      <c r="E133" s="192" t="s">
        <v>3</v>
      </c>
      <c r="F133" s="193" t="s">
        <v>291</v>
      </c>
      <c r="G133" s="13"/>
      <c r="H133" s="194">
        <v>4</v>
      </c>
      <c r="I133" s="195"/>
      <c r="J133" s="13"/>
      <c r="K133" s="13"/>
      <c r="L133" s="191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234</v>
      </c>
      <c r="AU133" s="192" t="s">
        <v>90</v>
      </c>
      <c r="AV133" s="13" t="s">
        <v>90</v>
      </c>
      <c r="AW133" s="13" t="s">
        <v>42</v>
      </c>
      <c r="AX133" s="13" t="s">
        <v>88</v>
      </c>
      <c r="AY133" s="192" t="s">
        <v>126</v>
      </c>
    </row>
    <row r="134" s="2" customFormat="1" ht="24.15" customHeight="1">
      <c r="A134" s="40"/>
      <c r="B134" s="166"/>
      <c r="C134" s="167" t="s">
        <v>187</v>
      </c>
      <c r="D134" s="167" t="s">
        <v>129</v>
      </c>
      <c r="E134" s="168" t="s">
        <v>292</v>
      </c>
      <c r="F134" s="169" t="s">
        <v>293</v>
      </c>
      <c r="G134" s="170" t="s">
        <v>260</v>
      </c>
      <c r="H134" s="171">
        <v>6</v>
      </c>
      <c r="I134" s="172"/>
      <c r="J134" s="173">
        <f>ROUND(I134*H134,2)</f>
        <v>0</v>
      </c>
      <c r="K134" s="169" t="s">
        <v>133</v>
      </c>
      <c r="L134" s="41"/>
      <c r="M134" s="174" t="s">
        <v>3</v>
      </c>
      <c r="N134" s="175" t="s">
        <v>51</v>
      </c>
      <c r="O134" s="74"/>
      <c r="P134" s="176">
        <f>O134*H134</f>
        <v>0</v>
      </c>
      <c r="Q134" s="176">
        <v>0.036900000000000002</v>
      </c>
      <c r="R134" s="176">
        <f>Q134*H134</f>
        <v>0.22140000000000001</v>
      </c>
      <c r="S134" s="176">
        <v>0</v>
      </c>
      <c r="T134" s="17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178" t="s">
        <v>148</v>
      </c>
      <c r="AT134" s="178" t="s">
        <v>129</v>
      </c>
      <c r="AU134" s="178" t="s">
        <v>90</v>
      </c>
      <c r="AY134" s="20" t="s">
        <v>126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20" t="s">
        <v>88</v>
      </c>
      <c r="BK134" s="179">
        <f>ROUND(I134*H134,2)</f>
        <v>0</v>
      </c>
      <c r="BL134" s="20" t="s">
        <v>148</v>
      </c>
      <c r="BM134" s="178" t="s">
        <v>294</v>
      </c>
    </row>
    <row r="135" s="2" customFormat="1">
      <c r="A135" s="40"/>
      <c r="B135" s="41"/>
      <c r="C135" s="40"/>
      <c r="D135" s="180" t="s">
        <v>136</v>
      </c>
      <c r="E135" s="40"/>
      <c r="F135" s="181" t="s">
        <v>295</v>
      </c>
      <c r="G135" s="40"/>
      <c r="H135" s="40"/>
      <c r="I135" s="182"/>
      <c r="J135" s="40"/>
      <c r="K135" s="40"/>
      <c r="L135" s="41"/>
      <c r="M135" s="183"/>
      <c r="N135" s="184"/>
      <c r="O135" s="74"/>
      <c r="P135" s="74"/>
      <c r="Q135" s="74"/>
      <c r="R135" s="74"/>
      <c r="S135" s="74"/>
      <c r="T135" s="75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20" t="s">
        <v>136</v>
      </c>
      <c r="AU135" s="20" t="s">
        <v>90</v>
      </c>
    </row>
    <row r="136" s="2" customFormat="1">
      <c r="A136" s="40"/>
      <c r="B136" s="41"/>
      <c r="C136" s="40"/>
      <c r="D136" s="185" t="s">
        <v>137</v>
      </c>
      <c r="E136" s="40"/>
      <c r="F136" s="186" t="s">
        <v>296</v>
      </c>
      <c r="G136" s="40"/>
      <c r="H136" s="40"/>
      <c r="I136" s="182"/>
      <c r="J136" s="40"/>
      <c r="K136" s="40"/>
      <c r="L136" s="41"/>
      <c r="M136" s="183"/>
      <c r="N136" s="184"/>
      <c r="O136" s="74"/>
      <c r="P136" s="74"/>
      <c r="Q136" s="74"/>
      <c r="R136" s="74"/>
      <c r="S136" s="74"/>
      <c r="T136" s="75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20" t="s">
        <v>137</v>
      </c>
      <c r="AU136" s="20" t="s">
        <v>90</v>
      </c>
    </row>
    <row r="137" s="13" customFormat="1">
      <c r="A137" s="13"/>
      <c r="B137" s="191"/>
      <c r="C137" s="13"/>
      <c r="D137" s="180" t="s">
        <v>234</v>
      </c>
      <c r="E137" s="192" t="s">
        <v>3</v>
      </c>
      <c r="F137" s="193" t="s">
        <v>297</v>
      </c>
      <c r="G137" s="13"/>
      <c r="H137" s="194">
        <v>6</v>
      </c>
      <c r="I137" s="195"/>
      <c r="J137" s="13"/>
      <c r="K137" s="13"/>
      <c r="L137" s="191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234</v>
      </c>
      <c r="AU137" s="192" t="s">
        <v>90</v>
      </c>
      <c r="AV137" s="13" t="s">
        <v>90</v>
      </c>
      <c r="AW137" s="13" t="s">
        <v>42</v>
      </c>
      <c r="AX137" s="13" t="s">
        <v>88</v>
      </c>
      <c r="AY137" s="192" t="s">
        <v>126</v>
      </c>
    </row>
    <row r="138" s="2" customFormat="1" ht="24.15" customHeight="1">
      <c r="A138" s="40"/>
      <c r="B138" s="166"/>
      <c r="C138" s="167" t="s">
        <v>9</v>
      </c>
      <c r="D138" s="167" t="s">
        <v>129</v>
      </c>
      <c r="E138" s="168" t="s">
        <v>298</v>
      </c>
      <c r="F138" s="169" t="s">
        <v>299</v>
      </c>
      <c r="G138" s="170" t="s">
        <v>230</v>
      </c>
      <c r="H138" s="171">
        <v>60</v>
      </c>
      <c r="I138" s="172"/>
      <c r="J138" s="173">
        <f>ROUND(I138*H138,2)</f>
        <v>0</v>
      </c>
      <c r="K138" s="169" t="s">
        <v>133</v>
      </c>
      <c r="L138" s="41"/>
      <c r="M138" s="174" t="s">
        <v>3</v>
      </c>
      <c r="N138" s="175" t="s">
        <v>51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178" t="s">
        <v>148</v>
      </c>
      <c r="AT138" s="178" t="s">
        <v>129</v>
      </c>
      <c r="AU138" s="178" t="s">
        <v>90</v>
      </c>
      <c r="AY138" s="20" t="s">
        <v>126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0" t="s">
        <v>88</v>
      </c>
      <c r="BK138" s="179">
        <f>ROUND(I138*H138,2)</f>
        <v>0</v>
      </c>
      <c r="BL138" s="20" t="s">
        <v>148</v>
      </c>
      <c r="BM138" s="178" t="s">
        <v>300</v>
      </c>
    </row>
    <row r="139" s="2" customFormat="1">
      <c r="A139" s="40"/>
      <c r="B139" s="41"/>
      <c r="C139" s="40"/>
      <c r="D139" s="180" t="s">
        <v>136</v>
      </c>
      <c r="E139" s="40"/>
      <c r="F139" s="181" t="s">
        <v>301</v>
      </c>
      <c r="G139" s="40"/>
      <c r="H139" s="40"/>
      <c r="I139" s="182"/>
      <c r="J139" s="40"/>
      <c r="K139" s="40"/>
      <c r="L139" s="41"/>
      <c r="M139" s="183"/>
      <c r="N139" s="184"/>
      <c r="O139" s="74"/>
      <c r="P139" s="74"/>
      <c r="Q139" s="74"/>
      <c r="R139" s="74"/>
      <c r="S139" s="74"/>
      <c r="T139" s="75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20" t="s">
        <v>136</v>
      </c>
      <c r="AU139" s="20" t="s">
        <v>90</v>
      </c>
    </row>
    <row r="140" s="2" customFormat="1">
      <c r="A140" s="40"/>
      <c r="B140" s="41"/>
      <c r="C140" s="40"/>
      <c r="D140" s="185" t="s">
        <v>137</v>
      </c>
      <c r="E140" s="40"/>
      <c r="F140" s="186" t="s">
        <v>302</v>
      </c>
      <c r="G140" s="40"/>
      <c r="H140" s="40"/>
      <c r="I140" s="182"/>
      <c r="J140" s="40"/>
      <c r="K140" s="40"/>
      <c r="L140" s="41"/>
      <c r="M140" s="183"/>
      <c r="N140" s="184"/>
      <c r="O140" s="74"/>
      <c r="P140" s="74"/>
      <c r="Q140" s="74"/>
      <c r="R140" s="74"/>
      <c r="S140" s="74"/>
      <c r="T140" s="75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20" t="s">
        <v>137</v>
      </c>
      <c r="AU140" s="20" t="s">
        <v>90</v>
      </c>
    </row>
    <row r="141" s="13" customFormat="1">
      <c r="A141" s="13"/>
      <c r="B141" s="191"/>
      <c r="C141" s="13"/>
      <c r="D141" s="180" t="s">
        <v>234</v>
      </c>
      <c r="E141" s="192" t="s">
        <v>3</v>
      </c>
      <c r="F141" s="193" t="s">
        <v>303</v>
      </c>
      <c r="G141" s="13"/>
      <c r="H141" s="194">
        <v>60</v>
      </c>
      <c r="I141" s="195"/>
      <c r="J141" s="13"/>
      <c r="K141" s="13"/>
      <c r="L141" s="191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234</v>
      </c>
      <c r="AU141" s="192" t="s">
        <v>90</v>
      </c>
      <c r="AV141" s="13" t="s">
        <v>90</v>
      </c>
      <c r="AW141" s="13" t="s">
        <v>42</v>
      </c>
      <c r="AX141" s="13" t="s">
        <v>88</v>
      </c>
      <c r="AY141" s="192" t="s">
        <v>126</v>
      </c>
    </row>
    <row r="142" s="2" customFormat="1" ht="33" customHeight="1">
      <c r="A142" s="40"/>
      <c r="B142" s="166"/>
      <c r="C142" s="167" t="s">
        <v>198</v>
      </c>
      <c r="D142" s="167" t="s">
        <v>129</v>
      </c>
      <c r="E142" s="168" t="s">
        <v>304</v>
      </c>
      <c r="F142" s="169" t="s">
        <v>305</v>
      </c>
      <c r="G142" s="170" t="s">
        <v>306</v>
      </c>
      <c r="H142" s="171">
        <v>73.872</v>
      </c>
      <c r="I142" s="172"/>
      <c r="J142" s="173">
        <f>ROUND(I142*H142,2)</f>
        <v>0</v>
      </c>
      <c r="K142" s="169" t="s">
        <v>133</v>
      </c>
      <c r="L142" s="41"/>
      <c r="M142" s="174" t="s">
        <v>3</v>
      </c>
      <c r="N142" s="175" t="s">
        <v>51</v>
      </c>
      <c r="O142" s="7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178" t="s">
        <v>148</v>
      </c>
      <c r="AT142" s="178" t="s">
        <v>129</v>
      </c>
      <c r="AU142" s="178" t="s">
        <v>90</v>
      </c>
      <c r="AY142" s="20" t="s">
        <v>126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0" t="s">
        <v>88</v>
      </c>
      <c r="BK142" s="179">
        <f>ROUND(I142*H142,2)</f>
        <v>0</v>
      </c>
      <c r="BL142" s="20" t="s">
        <v>148</v>
      </c>
      <c r="BM142" s="178" t="s">
        <v>307</v>
      </c>
    </row>
    <row r="143" s="2" customFormat="1">
      <c r="A143" s="40"/>
      <c r="B143" s="41"/>
      <c r="C143" s="40"/>
      <c r="D143" s="180" t="s">
        <v>136</v>
      </c>
      <c r="E143" s="40"/>
      <c r="F143" s="181" t="s">
        <v>308</v>
      </c>
      <c r="G143" s="40"/>
      <c r="H143" s="40"/>
      <c r="I143" s="182"/>
      <c r="J143" s="40"/>
      <c r="K143" s="40"/>
      <c r="L143" s="41"/>
      <c r="M143" s="183"/>
      <c r="N143" s="184"/>
      <c r="O143" s="74"/>
      <c r="P143" s="74"/>
      <c r="Q143" s="74"/>
      <c r="R143" s="74"/>
      <c r="S143" s="74"/>
      <c r="T143" s="75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20" t="s">
        <v>136</v>
      </c>
      <c r="AU143" s="20" t="s">
        <v>90</v>
      </c>
    </row>
    <row r="144" s="2" customFormat="1">
      <c r="A144" s="40"/>
      <c r="B144" s="41"/>
      <c r="C144" s="40"/>
      <c r="D144" s="185" t="s">
        <v>137</v>
      </c>
      <c r="E144" s="40"/>
      <c r="F144" s="186" t="s">
        <v>309</v>
      </c>
      <c r="G144" s="40"/>
      <c r="H144" s="40"/>
      <c r="I144" s="182"/>
      <c r="J144" s="40"/>
      <c r="K144" s="40"/>
      <c r="L144" s="41"/>
      <c r="M144" s="183"/>
      <c r="N144" s="184"/>
      <c r="O144" s="74"/>
      <c r="P144" s="74"/>
      <c r="Q144" s="74"/>
      <c r="R144" s="74"/>
      <c r="S144" s="74"/>
      <c r="T144" s="75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20" t="s">
        <v>137</v>
      </c>
      <c r="AU144" s="20" t="s">
        <v>90</v>
      </c>
    </row>
    <row r="145" s="13" customFormat="1">
      <c r="A145" s="13"/>
      <c r="B145" s="191"/>
      <c r="C145" s="13"/>
      <c r="D145" s="180" t="s">
        <v>234</v>
      </c>
      <c r="E145" s="192" t="s">
        <v>3</v>
      </c>
      <c r="F145" s="193" t="s">
        <v>310</v>
      </c>
      <c r="G145" s="13"/>
      <c r="H145" s="194">
        <v>73.872</v>
      </c>
      <c r="I145" s="195"/>
      <c r="J145" s="13"/>
      <c r="K145" s="13"/>
      <c r="L145" s="191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234</v>
      </c>
      <c r="AU145" s="192" t="s">
        <v>90</v>
      </c>
      <c r="AV145" s="13" t="s">
        <v>90</v>
      </c>
      <c r="AW145" s="13" t="s">
        <v>42</v>
      </c>
      <c r="AX145" s="13" t="s">
        <v>88</v>
      </c>
      <c r="AY145" s="192" t="s">
        <v>126</v>
      </c>
    </row>
    <row r="146" s="2" customFormat="1" ht="33" customHeight="1">
      <c r="A146" s="40"/>
      <c r="B146" s="166"/>
      <c r="C146" s="167" t="s">
        <v>205</v>
      </c>
      <c r="D146" s="167" t="s">
        <v>129</v>
      </c>
      <c r="E146" s="168" t="s">
        <v>311</v>
      </c>
      <c r="F146" s="169" t="s">
        <v>312</v>
      </c>
      <c r="G146" s="170" t="s">
        <v>306</v>
      </c>
      <c r="H146" s="171">
        <v>49.247999999999998</v>
      </c>
      <c r="I146" s="172"/>
      <c r="J146" s="173">
        <f>ROUND(I146*H146,2)</f>
        <v>0</v>
      </c>
      <c r="K146" s="169" t="s">
        <v>133</v>
      </c>
      <c r="L146" s="41"/>
      <c r="M146" s="174" t="s">
        <v>3</v>
      </c>
      <c r="N146" s="175" t="s">
        <v>51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178" t="s">
        <v>148</v>
      </c>
      <c r="AT146" s="178" t="s">
        <v>129</v>
      </c>
      <c r="AU146" s="178" t="s">
        <v>90</v>
      </c>
      <c r="AY146" s="20" t="s">
        <v>126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20" t="s">
        <v>88</v>
      </c>
      <c r="BK146" s="179">
        <f>ROUND(I146*H146,2)</f>
        <v>0</v>
      </c>
      <c r="BL146" s="20" t="s">
        <v>148</v>
      </c>
      <c r="BM146" s="178" t="s">
        <v>313</v>
      </c>
    </row>
    <row r="147" s="2" customFormat="1">
      <c r="A147" s="40"/>
      <c r="B147" s="41"/>
      <c r="C147" s="40"/>
      <c r="D147" s="180" t="s">
        <v>136</v>
      </c>
      <c r="E147" s="40"/>
      <c r="F147" s="181" t="s">
        <v>314</v>
      </c>
      <c r="G147" s="40"/>
      <c r="H147" s="40"/>
      <c r="I147" s="182"/>
      <c r="J147" s="40"/>
      <c r="K147" s="40"/>
      <c r="L147" s="41"/>
      <c r="M147" s="183"/>
      <c r="N147" s="184"/>
      <c r="O147" s="74"/>
      <c r="P147" s="74"/>
      <c r="Q147" s="74"/>
      <c r="R147" s="74"/>
      <c r="S147" s="74"/>
      <c r="T147" s="75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20" t="s">
        <v>136</v>
      </c>
      <c r="AU147" s="20" t="s">
        <v>90</v>
      </c>
    </row>
    <row r="148" s="2" customFormat="1">
      <c r="A148" s="40"/>
      <c r="B148" s="41"/>
      <c r="C148" s="40"/>
      <c r="D148" s="185" t="s">
        <v>137</v>
      </c>
      <c r="E148" s="40"/>
      <c r="F148" s="186" t="s">
        <v>315</v>
      </c>
      <c r="G148" s="40"/>
      <c r="H148" s="40"/>
      <c r="I148" s="182"/>
      <c r="J148" s="40"/>
      <c r="K148" s="40"/>
      <c r="L148" s="41"/>
      <c r="M148" s="183"/>
      <c r="N148" s="184"/>
      <c r="O148" s="74"/>
      <c r="P148" s="74"/>
      <c r="Q148" s="74"/>
      <c r="R148" s="74"/>
      <c r="S148" s="74"/>
      <c r="T148" s="75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20" t="s">
        <v>137</v>
      </c>
      <c r="AU148" s="20" t="s">
        <v>90</v>
      </c>
    </row>
    <row r="149" s="13" customFormat="1">
      <c r="A149" s="13"/>
      <c r="B149" s="191"/>
      <c r="C149" s="13"/>
      <c r="D149" s="180" t="s">
        <v>234</v>
      </c>
      <c r="E149" s="192" t="s">
        <v>3</v>
      </c>
      <c r="F149" s="193" t="s">
        <v>316</v>
      </c>
      <c r="G149" s="13"/>
      <c r="H149" s="194">
        <v>49.247999999999998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234</v>
      </c>
      <c r="AU149" s="192" t="s">
        <v>90</v>
      </c>
      <c r="AV149" s="13" t="s">
        <v>90</v>
      </c>
      <c r="AW149" s="13" t="s">
        <v>42</v>
      </c>
      <c r="AX149" s="13" t="s">
        <v>88</v>
      </c>
      <c r="AY149" s="192" t="s">
        <v>126</v>
      </c>
    </row>
    <row r="150" s="2" customFormat="1" ht="24.15" customHeight="1">
      <c r="A150" s="40"/>
      <c r="B150" s="166"/>
      <c r="C150" s="167" t="s">
        <v>209</v>
      </c>
      <c r="D150" s="167" t="s">
        <v>129</v>
      </c>
      <c r="E150" s="168" t="s">
        <v>317</v>
      </c>
      <c r="F150" s="169" t="s">
        <v>318</v>
      </c>
      <c r="G150" s="170" t="s">
        <v>306</v>
      </c>
      <c r="H150" s="171">
        <v>29.260000000000002</v>
      </c>
      <c r="I150" s="172"/>
      <c r="J150" s="173">
        <f>ROUND(I150*H150,2)</f>
        <v>0</v>
      </c>
      <c r="K150" s="169" t="s">
        <v>133</v>
      </c>
      <c r="L150" s="41"/>
      <c r="M150" s="174" t="s">
        <v>3</v>
      </c>
      <c r="N150" s="175" t="s">
        <v>51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178" t="s">
        <v>148</v>
      </c>
      <c r="AT150" s="178" t="s">
        <v>129</v>
      </c>
      <c r="AU150" s="178" t="s">
        <v>90</v>
      </c>
      <c r="AY150" s="20" t="s">
        <v>126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88</v>
      </c>
      <c r="BK150" s="179">
        <f>ROUND(I150*H150,2)</f>
        <v>0</v>
      </c>
      <c r="BL150" s="20" t="s">
        <v>148</v>
      </c>
      <c r="BM150" s="178" t="s">
        <v>319</v>
      </c>
    </row>
    <row r="151" s="2" customFormat="1">
      <c r="A151" s="40"/>
      <c r="B151" s="41"/>
      <c r="C151" s="40"/>
      <c r="D151" s="180" t="s">
        <v>136</v>
      </c>
      <c r="E151" s="40"/>
      <c r="F151" s="181" t="s">
        <v>320</v>
      </c>
      <c r="G151" s="40"/>
      <c r="H151" s="40"/>
      <c r="I151" s="182"/>
      <c r="J151" s="40"/>
      <c r="K151" s="40"/>
      <c r="L151" s="41"/>
      <c r="M151" s="183"/>
      <c r="N151" s="184"/>
      <c r="O151" s="74"/>
      <c r="P151" s="74"/>
      <c r="Q151" s="74"/>
      <c r="R151" s="74"/>
      <c r="S151" s="74"/>
      <c r="T151" s="75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20" t="s">
        <v>136</v>
      </c>
      <c r="AU151" s="20" t="s">
        <v>90</v>
      </c>
    </row>
    <row r="152" s="2" customFormat="1">
      <c r="A152" s="40"/>
      <c r="B152" s="41"/>
      <c r="C152" s="40"/>
      <c r="D152" s="185" t="s">
        <v>137</v>
      </c>
      <c r="E152" s="40"/>
      <c r="F152" s="186" t="s">
        <v>321</v>
      </c>
      <c r="G152" s="40"/>
      <c r="H152" s="40"/>
      <c r="I152" s="182"/>
      <c r="J152" s="40"/>
      <c r="K152" s="40"/>
      <c r="L152" s="41"/>
      <c r="M152" s="183"/>
      <c r="N152" s="184"/>
      <c r="O152" s="74"/>
      <c r="P152" s="74"/>
      <c r="Q152" s="74"/>
      <c r="R152" s="74"/>
      <c r="S152" s="74"/>
      <c r="T152" s="75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20" t="s">
        <v>137</v>
      </c>
      <c r="AU152" s="20" t="s">
        <v>90</v>
      </c>
    </row>
    <row r="153" s="13" customFormat="1">
      <c r="A153" s="13"/>
      <c r="B153" s="191"/>
      <c r="C153" s="13"/>
      <c r="D153" s="180" t="s">
        <v>234</v>
      </c>
      <c r="E153" s="192" t="s">
        <v>3</v>
      </c>
      <c r="F153" s="193" t="s">
        <v>322</v>
      </c>
      <c r="G153" s="13"/>
      <c r="H153" s="194">
        <v>3.4199999999999999</v>
      </c>
      <c r="I153" s="195"/>
      <c r="J153" s="13"/>
      <c r="K153" s="13"/>
      <c r="L153" s="191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234</v>
      </c>
      <c r="AU153" s="192" t="s">
        <v>90</v>
      </c>
      <c r="AV153" s="13" t="s">
        <v>90</v>
      </c>
      <c r="AW153" s="13" t="s">
        <v>42</v>
      </c>
      <c r="AX153" s="13" t="s">
        <v>80</v>
      </c>
      <c r="AY153" s="192" t="s">
        <v>126</v>
      </c>
    </row>
    <row r="154" s="13" customFormat="1">
      <c r="A154" s="13"/>
      <c r="B154" s="191"/>
      <c r="C154" s="13"/>
      <c r="D154" s="180" t="s">
        <v>234</v>
      </c>
      <c r="E154" s="192" t="s">
        <v>3</v>
      </c>
      <c r="F154" s="193" t="s">
        <v>323</v>
      </c>
      <c r="G154" s="13"/>
      <c r="H154" s="194">
        <v>3.04</v>
      </c>
      <c r="I154" s="195"/>
      <c r="J154" s="13"/>
      <c r="K154" s="13"/>
      <c r="L154" s="191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234</v>
      </c>
      <c r="AU154" s="192" t="s">
        <v>90</v>
      </c>
      <c r="AV154" s="13" t="s">
        <v>90</v>
      </c>
      <c r="AW154" s="13" t="s">
        <v>42</v>
      </c>
      <c r="AX154" s="13" t="s">
        <v>80</v>
      </c>
      <c r="AY154" s="192" t="s">
        <v>126</v>
      </c>
    </row>
    <row r="155" s="13" customFormat="1">
      <c r="A155" s="13"/>
      <c r="B155" s="191"/>
      <c r="C155" s="13"/>
      <c r="D155" s="180" t="s">
        <v>234</v>
      </c>
      <c r="E155" s="192" t="s">
        <v>3</v>
      </c>
      <c r="F155" s="193" t="s">
        <v>324</v>
      </c>
      <c r="G155" s="13"/>
      <c r="H155" s="194">
        <v>7.5999999999999996</v>
      </c>
      <c r="I155" s="195"/>
      <c r="J155" s="13"/>
      <c r="K155" s="13"/>
      <c r="L155" s="191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234</v>
      </c>
      <c r="AU155" s="192" t="s">
        <v>90</v>
      </c>
      <c r="AV155" s="13" t="s">
        <v>90</v>
      </c>
      <c r="AW155" s="13" t="s">
        <v>42</v>
      </c>
      <c r="AX155" s="13" t="s">
        <v>80</v>
      </c>
      <c r="AY155" s="192" t="s">
        <v>126</v>
      </c>
    </row>
    <row r="156" s="13" customFormat="1">
      <c r="A156" s="13"/>
      <c r="B156" s="191"/>
      <c r="C156" s="13"/>
      <c r="D156" s="180" t="s">
        <v>234</v>
      </c>
      <c r="E156" s="192" t="s">
        <v>3</v>
      </c>
      <c r="F156" s="193" t="s">
        <v>325</v>
      </c>
      <c r="G156" s="13"/>
      <c r="H156" s="194">
        <v>15.199999999999999</v>
      </c>
      <c r="I156" s="195"/>
      <c r="J156" s="13"/>
      <c r="K156" s="13"/>
      <c r="L156" s="191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234</v>
      </c>
      <c r="AU156" s="192" t="s">
        <v>90</v>
      </c>
      <c r="AV156" s="13" t="s">
        <v>90</v>
      </c>
      <c r="AW156" s="13" t="s">
        <v>42</v>
      </c>
      <c r="AX156" s="13" t="s">
        <v>80</v>
      </c>
      <c r="AY156" s="192" t="s">
        <v>126</v>
      </c>
    </row>
    <row r="157" s="14" customFormat="1">
      <c r="A157" s="14"/>
      <c r="B157" s="199"/>
      <c r="C157" s="14"/>
      <c r="D157" s="180" t="s">
        <v>234</v>
      </c>
      <c r="E157" s="200" t="s">
        <v>3</v>
      </c>
      <c r="F157" s="201" t="s">
        <v>266</v>
      </c>
      <c r="G157" s="14"/>
      <c r="H157" s="202">
        <v>29.260000000000002</v>
      </c>
      <c r="I157" s="203"/>
      <c r="J157" s="14"/>
      <c r="K157" s="14"/>
      <c r="L157" s="199"/>
      <c r="M157" s="204"/>
      <c r="N157" s="205"/>
      <c r="O157" s="205"/>
      <c r="P157" s="205"/>
      <c r="Q157" s="205"/>
      <c r="R157" s="205"/>
      <c r="S157" s="205"/>
      <c r="T157" s="20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0" t="s">
        <v>234</v>
      </c>
      <c r="AU157" s="200" t="s">
        <v>90</v>
      </c>
      <c r="AV157" s="14" t="s">
        <v>148</v>
      </c>
      <c r="AW157" s="14" t="s">
        <v>42</v>
      </c>
      <c r="AX157" s="14" t="s">
        <v>88</v>
      </c>
      <c r="AY157" s="200" t="s">
        <v>126</v>
      </c>
    </row>
    <row r="158" s="2" customFormat="1" ht="37.8" customHeight="1">
      <c r="A158" s="40"/>
      <c r="B158" s="166"/>
      <c r="C158" s="167" t="s">
        <v>326</v>
      </c>
      <c r="D158" s="167" t="s">
        <v>129</v>
      </c>
      <c r="E158" s="168" t="s">
        <v>327</v>
      </c>
      <c r="F158" s="169" t="s">
        <v>328</v>
      </c>
      <c r="G158" s="170" t="s">
        <v>306</v>
      </c>
      <c r="H158" s="171">
        <v>226.30000000000001</v>
      </c>
      <c r="I158" s="172"/>
      <c r="J158" s="173">
        <f>ROUND(I158*H158,2)</f>
        <v>0</v>
      </c>
      <c r="K158" s="169" t="s">
        <v>133</v>
      </c>
      <c r="L158" s="41"/>
      <c r="M158" s="174" t="s">
        <v>3</v>
      </c>
      <c r="N158" s="175" t="s">
        <v>51</v>
      </c>
      <c r="O158" s="7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178" t="s">
        <v>148</v>
      </c>
      <c r="AT158" s="178" t="s">
        <v>129</v>
      </c>
      <c r="AU158" s="178" t="s">
        <v>90</v>
      </c>
      <c r="AY158" s="20" t="s">
        <v>126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20" t="s">
        <v>88</v>
      </c>
      <c r="BK158" s="179">
        <f>ROUND(I158*H158,2)</f>
        <v>0</v>
      </c>
      <c r="BL158" s="20" t="s">
        <v>148</v>
      </c>
      <c r="BM158" s="178" t="s">
        <v>329</v>
      </c>
    </row>
    <row r="159" s="2" customFormat="1">
      <c r="A159" s="40"/>
      <c r="B159" s="41"/>
      <c r="C159" s="40"/>
      <c r="D159" s="180" t="s">
        <v>136</v>
      </c>
      <c r="E159" s="40"/>
      <c r="F159" s="181" t="s">
        <v>330</v>
      </c>
      <c r="G159" s="40"/>
      <c r="H159" s="40"/>
      <c r="I159" s="182"/>
      <c r="J159" s="40"/>
      <c r="K159" s="40"/>
      <c r="L159" s="41"/>
      <c r="M159" s="183"/>
      <c r="N159" s="184"/>
      <c r="O159" s="74"/>
      <c r="P159" s="74"/>
      <c r="Q159" s="74"/>
      <c r="R159" s="74"/>
      <c r="S159" s="74"/>
      <c r="T159" s="75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20" t="s">
        <v>136</v>
      </c>
      <c r="AU159" s="20" t="s">
        <v>90</v>
      </c>
    </row>
    <row r="160" s="2" customFormat="1">
      <c r="A160" s="40"/>
      <c r="B160" s="41"/>
      <c r="C160" s="40"/>
      <c r="D160" s="185" t="s">
        <v>137</v>
      </c>
      <c r="E160" s="40"/>
      <c r="F160" s="186" t="s">
        <v>331</v>
      </c>
      <c r="G160" s="40"/>
      <c r="H160" s="40"/>
      <c r="I160" s="182"/>
      <c r="J160" s="40"/>
      <c r="K160" s="40"/>
      <c r="L160" s="41"/>
      <c r="M160" s="183"/>
      <c r="N160" s="184"/>
      <c r="O160" s="74"/>
      <c r="P160" s="74"/>
      <c r="Q160" s="74"/>
      <c r="R160" s="74"/>
      <c r="S160" s="74"/>
      <c r="T160" s="75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20" t="s">
        <v>137</v>
      </c>
      <c r="AU160" s="20" t="s">
        <v>90</v>
      </c>
    </row>
    <row r="161" s="13" customFormat="1">
      <c r="A161" s="13"/>
      <c r="B161" s="191"/>
      <c r="C161" s="13"/>
      <c r="D161" s="180" t="s">
        <v>234</v>
      </c>
      <c r="E161" s="192" t="s">
        <v>3</v>
      </c>
      <c r="F161" s="193" t="s">
        <v>332</v>
      </c>
      <c r="G161" s="13"/>
      <c r="H161" s="194">
        <v>123.12000000000001</v>
      </c>
      <c r="I161" s="195"/>
      <c r="J161" s="13"/>
      <c r="K161" s="13"/>
      <c r="L161" s="191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234</v>
      </c>
      <c r="AU161" s="192" t="s">
        <v>90</v>
      </c>
      <c r="AV161" s="13" t="s">
        <v>90</v>
      </c>
      <c r="AW161" s="13" t="s">
        <v>42</v>
      </c>
      <c r="AX161" s="13" t="s">
        <v>80</v>
      </c>
      <c r="AY161" s="192" t="s">
        <v>126</v>
      </c>
    </row>
    <row r="162" s="13" customFormat="1">
      <c r="A162" s="13"/>
      <c r="B162" s="191"/>
      <c r="C162" s="13"/>
      <c r="D162" s="180" t="s">
        <v>234</v>
      </c>
      <c r="E162" s="192" t="s">
        <v>3</v>
      </c>
      <c r="F162" s="193" t="s">
        <v>333</v>
      </c>
      <c r="G162" s="13"/>
      <c r="H162" s="194">
        <v>103.18000000000001</v>
      </c>
      <c r="I162" s="195"/>
      <c r="J162" s="13"/>
      <c r="K162" s="13"/>
      <c r="L162" s="191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234</v>
      </c>
      <c r="AU162" s="192" t="s">
        <v>90</v>
      </c>
      <c r="AV162" s="13" t="s">
        <v>90</v>
      </c>
      <c r="AW162" s="13" t="s">
        <v>42</v>
      </c>
      <c r="AX162" s="13" t="s">
        <v>80</v>
      </c>
      <c r="AY162" s="192" t="s">
        <v>126</v>
      </c>
    </row>
    <row r="163" s="14" customFormat="1">
      <c r="A163" s="14"/>
      <c r="B163" s="199"/>
      <c r="C163" s="14"/>
      <c r="D163" s="180" t="s">
        <v>234</v>
      </c>
      <c r="E163" s="200" t="s">
        <v>3</v>
      </c>
      <c r="F163" s="201" t="s">
        <v>266</v>
      </c>
      <c r="G163" s="14"/>
      <c r="H163" s="202">
        <v>226.30000000000001</v>
      </c>
      <c r="I163" s="203"/>
      <c r="J163" s="14"/>
      <c r="K163" s="14"/>
      <c r="L163" s="199"/>
      <c r="M163" s="204"/>
      <c r="N163" s="205"/>
      <c r="O163" s="205"/>
      <c r="P163" s="205"/>
      <c r="Q163" s="205"/>
      <c r="R163" s="205"/>
      <c r="S163" s="205"/>
      <c r="T163" s="20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0" t="s">
        <v>234</v>
      </c>
      <c r="AU163" s="200" t="s">
        <v>90</v>
      </c>
      <c r="AV163" s="14" t="s">
        <v>148</v>
      </c>
      <c r="AW163" s="14" t="s">
        <v>42</v>
      </c>
      <c r="AX163" s="14" t="s">
        <v>88</v>
      </c>
      <c r="AY163" s="200" t="s">
        <v>126</v>
      </c>
    </row>
    <row r="164" s="2" customFormat="1" ht="33" customHeight="1">
      <c r="A164" s="40"/>
      <c r="B164" s="166"/>
      <c r="C164" s="167" t="s">
        <v>334</v>
      </c>
      <c r="D164" s="167" t="s">
        <v>129</v>
      </c>
      <c r="E164" s="168" t="s">
        <v>335</v>
      </c>
      <c r="F164" s="169" t="s">
        <v>336</v>
      </c>
      <c r="G164" s="170" t="s">
        <v>260</v>
      </c>
      <c r="H164" s="171">
        <v>64</v>
      </c>
      <c r="I164" s="172"/>
      <c r="J164" s="173">
        <f>ROUND(I164*H164,2)</f>
        <v>0</v>
      </c>
      <c r="K164" s="169" t="s">
        <v>133</v>
      </c>
      <c r="L164" s="41"/>
      <c r="M164" s="174" t="s">
        <v>3</v>
      </c>
      <c r="N164" s="175" t="s">
        <v>51</v>
      </c>
      <c r="O164" s="74"/>
      <c r="P164" s="176">
        <f>O164*H164</f>
        <v>0</v>
      </c>
      <c r="Q164" s="176">
        <v>0.00014999999999999999</v>
      </c>
      <c r="R164" s="176">
        <f>Q164*H164</f>
        <v>0.0095999999999999992</v>
      </c>
      <c r="S164" s="176">
        <v>0</v>
      </c>
      <c r="T164" s="17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178" t="s">
        <v>148</v>
      </c>
      <c r="AT164" s="178" t="s">
        <v>129</v>
      </c>
      <c r="AU164" s="178" t="s">
        <v>90</v>
      </c>
      <c r="AY164" s="20" t="s">
        <v>126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20" t="s">
        <v>88</v>
      </c>
      <c r="BK164" s="179">
        <f>ROUND(I164*H164,2)</f>
        <v>0</v>
      </c>
      <c r="BL164" s="20" t="s">
        <v>148</v>
      </c>
      <c r="BM164" s="178" t="s">
        <v>337</v>
      </c>
    </row>
    <row r="165" s="2" customFormat="1">
      <c r="A165" s="40"/>
      <c r="B165" s="41"/>
      <c r="C165" s="40"/>
      <c r="D165" s="180" t="s">
        <v>136</v>
      </c>
      <c r="E165" s="40"/>
      <c r="F165" s="181" t="s">
        <v>338</v>
      </c>
      <c r="G165" s="40"/>
      <c r="H165" s="40"/>
      <c r="I165" s="182"/>
      <c r="J165" s="40"/>
      <c r="K165" s="40"/>
      <c r="L165" s="41"/>
      <c r="M165" s="183"/>
      <c r="N165" s="184"/>
      <c r="O165" s="74"/>
      <c r="P165" s="74"/>
      <c r="Q165" s="74"/>
      <c r="R165" s="74"/>
      <c r="S165" s="74"/>
      <c r="T165" s="75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20" t="s">
        <v>136</v>
      </c>
      <c r="AU165" s="20" t="s">
        <v>90</v>
      </c>
    </row>
    <row r="166" s="2" customFormat="1">
      <c r="A166" s="40"/>
      <c r="B166" s="41"/>
      <c r="C166" s="40"/>
      <c r="D166" s="185" t="s">
        <v>137</v>
      </c>
      <c r="E166" s="40"/>
      <c r="F166" s="186" t="s">
        <v>339</v>
      </c>
      <c r="G166" s="40"/>
      <c r="H166" s="40"/>
      <c r="I166" s="182"/>
      <c r="J166" s="40"/>
      <c r="K166" s="40"/>
      <c r="L166" s="41"/>
      <c r="M166" s="183"/>
      <c r="N166" s="184"/>
      <c r="O166" s="74"/>
      <c r="P166" s="74"/>
      <c r="Q166" s="74"/>
      <c r="R166" s="74"/>
      <c r="S166" s="74"/>
      <c r="T166" s="75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20" t="s">
        <v>137</v>
      </c>
      <c r="AU166" s="20" t="s">
        <v>90</v>
      </c>
    </row>
    <row r="167" s="13" customFormat="1">
      <c r="A167" s="13"/>
      <c r="B167" s="191"/>
      <c r="C167" s="13"/>
      <c r="D167" s="180" t="s">
        <v>234</v>
      </c>
      <c r="E167" s="192" t="s">
        <v>3</v>
      </c>
      <c r="F167" s="193" t="s">
        <v>340</v>
      </c>
      <c r="G167" s="13"/>
      <c r="H167" s="194">
        <v>64</v>
      </c>
      <c r="I167" s="195"/>
      <c r="J167" s="13"/>
      <c r="K167" s="13"/>
      <c r="L167" s="191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234</v>
      </c>
      <c r="AU167" s="192" t="s">
        <v>90</v>
      </c>
      <c r="AV167" s="13" t="s">
        <v>90</v>
      </c>
      <c r="AW167" s="13" t="s">
        <v>42</v>
      </c>
      <c r="AX167" s="13" t="s">
        <v>88</v>
      </c>
      <c r="AY167" s="192" t="s">
        <v>126</v>
      </c>
    </row>
    <row r="168" s="2" customFormat="1" ht="33" customHeight="1">
      <c r="A168" s="40"/>
      <c r="B168" s="166"/>
      <c r="C168" s="167" t="s">
        <v>341</v>
      </c>
      <c r="D168" s="167" t="s">
        <v>129</v>
      </c>
      <c r="E168" s="168" t="s">
        <v>342</v>
      </c>
      <c r="F168" s="169" t="s">
        <v>343</v>
      </c>
      <c r="G168" s="170" t="s">
        <v>260</v>
      </c>
      <c r="H168" s="171">
        <v>64</v>
      </c>
      <c r="I168" s="172"/>
      <c r="J168" s="173">
        <f>ROUND(I168*H168,2)</f>
        <v>0</v>
      </c>
      <c r="K168" s="169" t="s">
        <v>133</v>
      </c>
      <c r="L168" s="41"/>
      <c r="M168" s="174" t="s">
        <v>3</v>
      </c>
      <c r="N168" s="175" t="s">
        <v>51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178" t="s">
        <v>148</v>
      </c>
      <c r="AT168" s="178" t="s">
        <v>129</v>
      </c>
      <c r="AU168" s="178" t="s">
        <v>90</v>
      </c>
      <c r="AY168" s="20" t="s">
        <v>126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20" t="s">
        <v>88</v>
      </c>
      <c r="BK168" s="179">
        <f>ROUND(I168*H168,2)</f>
        <v>0</v>
      </c>
      <c r="BL168" s="20" t="s">
        <v>148</v>
      </c>
      <c r="BM168" s="178" t="s">
        <v>344</v>
      </c>
    </row>
    <row r="169" s="2" customFormat="1">
      <c r="A169" s="40"/>
      <c r="B169" s="41"/>
      <c r="C169" s="40"/>
      <c r="D169" s="180" t="s">
        <v>136</v>
      </c>
      <c r="E169" s="40"/>
      <c r="F169" s="181" t="s">
        <v>345</v>
      </c>
      <c r="G169" s="40"/>
      <c r="H169" s="40"/>
      <c r="I169" s="182"/>
      <c r="J169" s="40"/>
      <c r="K169" s="40"/>
      <c r="L169" s="41"/>
      <c r="M169" s="183"/>
      <c r="N169" s="184"/>
      <c r="O169" s="74"/>
      <c r="P169" s="74"/>
      <c r="Q169" s="74"/>
      <c r="R169" s="74"/>
      <c r="S169" s="74"/>
      <c r="T169" s="75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20" t="s">
        <v>136</v>
      </c>
      <c r="AU169" s="20" t="s">
        <v>90</v>
      </c>
    </row>
    <row r="170" s="2" customFormat="1">
      <c r="A170" s="40"/>
      <c r="B170" s="41"/>
      <c r="C170" s="40"/>
      <c r="D170" s="185" t="s">
        <v>137</v>
      </c>
      <c r="E170" s="40"/>
      <c r="F170" s="186" t="s">
        <v>346</v>
      </c>
      <c r="G170" s="40"/>
      <c r="H170" s="40"/>
      <c r="I170" s="182"/>
      <c r="J170" s="40"/>
      <c r="K170" s="40"/>
      <c r="L170" s="41"/>
      <c r="M170" s="183"/>
      <c r="N170" s="184"/>
      <c r="O170" s="74"/>
      <c r="P170" s="74"/>
      <c r="Q170" s="74"/>
      <c r="R170" s="74"/>
      <c r="S170" s="74"/>
      <c r="T170" s="75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20" t="s">
        <v>137</v>
      </c>
      <c r="AU170" s="20" t="s">
        <v>90</v>
      </c>
    </row>
    <row r="171" s="13" customFormat="1">
      <c r="A171" s="13"/>
      <c r="B171" s="191"/>
      <c r="C171" s="13"/>
      <c r="D171" s="180" t="s">
        <v>234</v>
      </c>
      <c r="E171" s="192" t="s">
        <v>3</v>
      </c>
      <c r="F171" s="193" t="s">
        <v>340</v>
      </c>
      <c r="G171" s="13"/>
      <c r="H171" s="194">
        <v>64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234</v>
      </c>
      <c r="AU171" s="192" t="s">
        <v>90</v>
      </c>
      <c r="AV171" s="13" t="s">
        <v>90</v>
      </c>
      <c r="AW171" s="13" t="s">
        <v>42</v>
      </c>
      <c r="AX171" s="13" t="s">
        <v>88</v>
      </c>
      <c r="AY171" s="192" t="s">
        <v>126</v>
      </c>
    </row>
    <row r="172" s="2" customFormat="1" ht="24.15" customHeight="1">
      <c r="A172" s="40"/>
      <c r="B172" s="166"/>
      <c r="C172" s="167" t="s">
        <v>8</v>
      </c>
      <c r="D172" s="167" t="s">
        <v>129</v>
      </c>
      <c r="E172" s="168" t="s">
        <v>347</v>
      </c>
      <c r="F172" s="169" t="s">
        <v>348</v>
      </c>
      <c r="G172" s="170" t="s">
        <v>230</v>
      </c>
      <c r="H172" s="171">
        <v>134.40000000000001</v>
      </c>
      <c r="I172" s="172"/>
      <c r="J172" s="173">
        <f>ROUND(I172*H172,2)</f>
        <v>0</v>
      </c>
      <c r="K172" s="169" t="s">
        <v>133</v>
      </c>
      <c r="L172" s="41"/>
      <c r="M172" s="174" t="s">
        <v>3</v>
      </c>
      <c r="N172" s="175" t="s">
        <v>51</v>
      </c>
      <c r="O172" s="74"/>
      <c r="P172" s="176">
        <f>O172*H172</f>
        <v>0</v>
      </c>
      <c r="Q172" s="176">
        <v>0.00084999999999999995</v>
      </c>
      <c r="R172" s="176">
        <f>Q172*H172</f>
        <v>0.11423999999999999</v>
      </c>
      <c r="S172" s="176">
        <v>0</v>
      </c>
      <c r="T172" s="17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178" t="s">
        <v>148</v>
      </c>
      <c r="AT172" s="178" t="s">
        <v>129</v>
      </c>
      <c r="AU172" s="178" t="s">
        <v>90</v>
      </c>
      <c r="AY172" s="20" t="s">
        <v>126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20" t="s">
        <v>88</v>
      </c>
      <c r="BK172" s="179">
        <f>ROUND(I172*H172,2)</f>
        <v>0</v>
      </c>
      <c r="BL172" s="20" t="s">
        <v>148</v>
      </c>
      <c r="BM172" s="178" t="s">
        <v>349</v>
      </c>
    </row>
    <row r="173" s="2" customFormat="1">
      <c r="A173" s="40"/>
      <c r="B173" s="41"/>
      <c r="C173" s="40"/>
      <c r="D173" s="180" t="s">
        <v>136</v>
      </c>
      <c r="E173" s="40"/>
      <c r="F173" s="181" t="s">
        <v>350</v>
      </c>
      <c r="G173" s="40"/>
      <c r="H173" s="40"/>
      <c r="I173" s="182"/>
      <c r="J173" s="40"/>
      <c r="K173" s="40"/>
      <c r="L173" s="41"/>
      <c r="M173" s="183"/>
      <c r="N173" s="184"/>
      <c r="O173" s="74"/>
      <c r="P173" s="74"/>
      <c r="Q173" s="74"/>
      <c r="R173" s="74"/>
      <c r="S173" s="74"/>
      <c r="T173" s="75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20" t="s">
        <v>136</v>
      </c>
      <c r="AU173" s="20" t="s">
        <v>90</v>
      </c>
    </row>
    <row r="174" s="2" customFormat="1">
      <c r="A174" s="40"/>
      <c r="B174" s="41"/>
      <c r="C174" s="40"/>
      <c r="D174" s="185" t="s">
        <v>137</v>
      </c>
      <c r="E174" s="40"/>
      <c r="F174" s="186" t="s">
        <v>351</v>
      </c>
      <c r="G174" s="40"/>
      <c r="H174" s="40"/>
      <c r="I174" s="182"/>
      <c r="J174" s="40"/>
      <c r="K174" s="40"/>
      <c r="L174" s="41"/>
      <c r="M174" s="183"/>
      <c r="N174" s="184"/>
      <c r="O174" s="74"/>
      <c r="P174" s="74"/>
      <c r="Q174" s="74"/>
      <c r="R174" s="74"/>
      <c r="S174" s="74"/>
      <c r="T174" s="75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20" t="s">
        <v>137</v>
      </c>
      <c r="AU174" s="20" t="s">
        <v>90</v>
      </c>
    </row>
    <row r="175" s="13" customFormat="1">
      <c r="A175" s="13"/>
      <c r="B175" s="191"/>
      <c r="C175" s="13"/>
      <c r="D175" s="180" t="s">
        <v>234</v>
      </c>
      <c r="E175" s="192" t="s">
        <v>3</v>
      </c>
      <c r="F175" s="193" t="s">
        <v>352</v>
      </c>
      <c r="G175" s="13"/>
      <c r="H175" s="194">
        <v>134.40000000000001</v>
      </c>
      <c r="I175" s="195"/>
      <c r="J175" s="13"/>
      <c r="K175" s="13"/>
      <c r="L175" s="191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234</v>
      </c>
      <c r="AU175" s="192" t="s">
        <v>90</v>
      </c>
      <c r="AV175" s="13" t="s">
        <v>90</v>
      </c>
      <c r="AW175" s="13" t="s">
        <v>42</v>
      </c>
      <c r="AX175" s="13" t="s">
        <v>88</v>
      </c>
      <c r="AY175" s="192" t="s">
        <v>126</v>
      </c>
    </row>
    <row r="176" s="2" customFormat="1" ht="24.15" customHeight="1">
      <c r="A176" s="40"/>
      <c r="B176" s="166"/>
      <c r="C176" s="167" t="s">
        <v>353</v>
      </c>
      <c r="D176" s="167" t="s">
        <v>129</v>
      </c>
      <c r="E176" s="168" t="s">
        <v>354</v>
      </c>
      <c r="F176" s="169" t="s">
        <v>355</v>
      </c>
      <c r="G176" s="170" t="s">
        <v>230</v>
      </c>
      <c r="H176" s="171">
        <v>134.40000000000001</v>
      </c>
      <c r="I176" s="172"/>
      <c r="J176" s="173">
        <f>ROUND(I176*H176,2)</f>
        <v>0</v>
      </c>
      <c r="K176" s="169" t="s">
        <v>133</v>
      </c>
      <c r="L176" s="41"/>
      <c r="M176" s="174" t="s">
        <v>3</v>
      </c>
      <c r="N176" s="175" t="s">
        <v>51</v>
      </c>
      <c r="O176" s="74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178" t="s">
        <v>148</v>
      </c>
      <c r="AT176" s="178" t="s">
        <v>129</v>
      </c>
      <c r="AU176" s="178" t="s">
        <v>90</v>
      </c>
      <c r="AY176" s="20" t="s">
        <v>126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20" t="s">
        <v>88</v>
      </c>
      <c r="BK176" s="179">
        <f>ROUND(I176*H176,2)</f>
        <v>0</v>
      </c>
      <c r="BL176" s="20" t="s">
        <v>148</v>
      </c>
      <c r="BM176" s="178" t="s">
        <v>356</v>
      </c>
    </row>
    <row r="177" s="2" customFormat="1">
      <c r="A177" s="40"/>
      <c r="B177" s="41"/>
      <c r="C177" s="40"/>
      <c r="D177" s="180" t="s">
        <v>136</v>
      </c>
      <c r="E177" s="40"/>
      <c r="F177" s="181" t="s">
        <v>357</v>
      </c>
      <c r="G177" s="40"/>
      <c r="H177" s="40"/>
      <c r="I177" s="182"/>
      <c r="J177" s="40"/>
      <c r="K177" s="40"/>
      <c r="L177" s="41"/>
      <c r="M177" s="183"/>
      <c r="N177" s="184"/>
      <c r="O177" s="74"/>
      <c r="P177" s="74"/>
      <c r="Q177" s="74"/>
      <c r="R177" s="74"/>
      <c r="S177" s="74"/>
      <c r="T177" s="75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20" t="s">
        <v>136</v>
      </c>
      <c r="AU177" s="20" t="s">
        <v>90</v>
      </c>
    </row>
    <row r="178" s="2" customFormat="1">
      <c r="A178" s="40"/>
      <c r="B178" s="41"/>
      <c r="C178" s="40"/>
      <c r="D178" s="185" t="s">
        <v>137</v>
      </c>
      <c r="E178" s="40"/>
      <c r="F178" s="186" t="s">
        <v>358</v>
      </c>
      <c r="G178" s="40"/>
      <c r="H178" s="40"/>
      <c r="I178" s="182"/>
      <c r="J178" s="40"/>
      <c r="K178" s="40"/>
      <c r="L178" s="41"/>
      <c r="M178" s="183"/>
      <c r="N178" s="184"/>
      <c r="O178" s="74"/>
      <c r="P178" s="74"/>
      <c r="Q178" s="74"/>
      <c r="R178" s="74"/>
      <c r="S178" s="74"/>
      <c r="T178" s="75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20" t="s">
        <v>137</v>
      </c>
      <c r="AU178" s="20" t="s">
        <v>90</v>
      </c>
    </row>
    <row r="179" s="13" customFormat="1">
      <c r="A179" s="13"/>
      <c r="B179" s="191"/>
      <c r="C179" s="13"/>
      <c r="D179" s="180" t="s">
        <v>234</v>
      </c>
      <c r="E179" s="192" t="s">
        <v>3</v>
      </c>
      <c r="F179" s="193" t="s">
        <v>352</v>
      </c>
      <c r="G179" s="13"/>
      <c r="H179" s="194">
        <v>134.40000000000001</v>
      </c>
      <c r="I179" s="195"/>
      <c r="J179" s="13"/>
      <c r="K179" s="13"/>
      <c r="L179" s="191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234</v>
      </c>
      <c r="AU179" s="192" t="s">
        <v>90</v>
      </c>
      <c r="AV179" s="13" t="s">
        <v>90</v>
      </c>
      <c r="AW179" s="13" t="s">
        <v>42</v>
      </c>
      <c r="AX179" s="13" t="s">
        <v>88</v>
      </c>
      <c r="AY179" s="192" t="s">
        <v>126</v>
      </c>
    </row>
    <row r="180" s="2" customFormat="1" ht="24.15" customHeight="1">
      <c r="A180" s="40"/>
      <c r="B180" s="166"/>
      <c r="C180" s="167" t="s">
        <v>359</v>
      </c>
      <c r="D180" s="167" t="s">
        <v>129</v>
      </c>
      <c r="E180" s="168" t="s">
        <v>360</v>
      </c>
      <c r="F180" s="169" t="s">
        <v>361</v>
      </c>
      <c r="G180" s="170" t="s">
        <v>306</v>
      </c>
      <c r="H180" s="171">
        <v>103.18000000000001</v>
      </c>
      <c r="I180" s="172"/>
      <c r="J180" s="173">
        <f>ROUND(I180*H180,2)</f>
        <v>0</v>
      </c>
      <c r="K180" s="169" t="s">
        <v>133</v>
      </c>
      <c r="L180" s="41"/>
      <c r="M180" s="174" t="s">
        <v>3</v>
      </c>
      <c r="N180" s="175" t="s">
        <v>51</v>
      </c>
      <c r="O180" s="74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178" t="s">
        <v>148</v>
      </c>
      <c r="AT180" s="178" t="s">
        <v>129</v>
      </c>
      <c r="AU180" s="178" t="s">
        <v>90</v>
      </c>
      <c r="AY180" s="20" t="s">
        <v>126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20" t="s">
        <v>88</v>
      </c>
      <c r="BK180" s="179">
        <f>ROUND(I180*H180,2)</f>
        <v>0</v>
      </c>
      <c r="BL180" s="20" t="s">
        <v>148</v>
      </c>
      <c r="BM180" s="178" t="s">
        <v>362</v>
      </c>
    </row>
    <row r="181" s="2" customFormat="1">
      <c r="A181" s="40"/>
      <c r="B181" s="41"/>
      <c r="C181" s="40"/>
      <c r="D181" s="180" t="s">
        <v>136</v>
      </c>
      <c r="E181" s="40"/>
      <c r="F181" s="181" t="s">
        <v>363</v>
      </c>
      <c r="G181" s="40"/>
      <c r="H181" s="40"/>
      <c r="I181" s="182"/>
      <c r="J181" s="40"/>
      <c r="K181" s="40"/>
      <c r="L181" s="41"/>
      <c r="M181" s="183"/>
      <c r="N181" s="184"/>
      <c r="O181" s="74"/>
      <c r="P181" s="74"/>
      <c r="Q181" s="74"/>
      <c r="R181" s="74"/>
      <c r="S181" s="74"/>
      <c r="T181" s="75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20" t="s">
        <v>136</v>
      </c>
      <c r="AU181" s="20" t="s">
        <v>90</v>
      </c>
    </row>
    <row r="182" s="2" customFormat="1">
      <c r="A182" s="40"/>
      <c r="B182" s="41"/>
      <c r="C182" s="40"/>
      <c r="D182" s="185" t="s">
        <v>137</v>
      </c>
      <c r="E182" s="40"/>
      <c r="F182" s="186" t="s">
        <v>364</v>
      </c>
      <c r="G182" s="40"/>
      <c r="H182" s="40"/>
      <c r="I182" s="182"/>
      <c r="J182" s="40"/>
      <c r="K182" s="40"/>
      <c r="L182" s="41"/>
      <c r="M182" s="183"/>
      <c r="N182" s="184"/>
      <c r="O182" s="74"/>
      <c r="P182" s="74"/>
      <c r="Q182" s="74"/>
      <c r="R182" s="74"/>
      <c r="S182" s="74"/>
      <c r="T182" s="75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20" t="s">
        <v>137</v>
      </c>
      <c r="AU182" s="20" t="s">
        <v>90</v>
      </c>
    </row>
    <row r="183" s="13" customFormat="1">
      <c r="A183" s="13"/>
      <c r="B183" s="191"/>
      <c r="C183" s="13"/>
      <c r="D183" s="180" t="s">
        <v>234</v>
      </c>
      <c r="E183" s="192" t="s">
        <v>3</v>
      </c>
      <c r="F183" s="193" t="s">
        <v>365</v>
      </c>
      <c r="G183" s="13"/>
      <c r="H183" s="194">
        <v>103.18000000000001</v>
      </c>
      <c r="I183" s="195"/>
      <c r="J183" s="13"/>
      <c r="K183" s="13"/>
      <c r="L183" s="191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234</v>
      </c>
      <c r="AU183" s="192" t="s">
        <v>90</v>
      </c>
      <c r="AV183" s="13" t="s">
        <v>90</v>
      </c>
      <c r="AW183" s="13" t="s">
        <v>42</v>
      </c>
      <c r="AX183" s="13" t="s">
        <v>88</v>
      </c>
      <c r="AY183" s="192" t="s">
        <v>126</v>
      </c>
    </row>
    <row r="184" s="2" customFormat="1" ht="16.5" customHeight="1">
      <c r="A184" s="40"/>
      <c r="B184" s="166"/>
      <c r="C184" s="167" t="s">
        <v>366</v>
      </c>
      <c r="D184" s="167" t="s">
        <v>129</v>
      </c>
      <c r="E184" s="168" t="s">
        <v>367</v>
      </c>
      <c r="F184" s="169" t="s">
        <v>368</v>
      </c>
      <c r="G184" s="170" t="s">
        <v>306</v>
      </c>
      <c r="H184" s="171">
        <v>123.12000000000001</v>
      </c>
      <c r="I184" s="172"/>
      <c r="J184" s="173">
        <f>ROUND(I184*H184,2)</f>
        <v>0</v>
      </c>
      <c r="K184" s="169" t="s">
        <v>133</v>
      </c>
      <c r="L184" s="41"/>
      <c r="M184" s="174" t="s">
        <v>3</v>
      </c>
      <c r="N184" s="175" t="s">
        <v>51</v>
      </c>
      <c r="O184" s="74"/>
      <c r="P184" s="176">
        <f>O184*H184</f>
        <v>0</v>
      </c>
      <c r="Q184" s="176">
        <v>0</v>
      </c>
      <c r="R184" s="176">
        <f>Q184*H184</f>
        <v>0</v>
      </c>
      <c r="S184" s="176">
        <v>0</v>
      </c>
      <c r="T184" s="17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178" t="s">
        <v>148</v>
      </c>
      <c r="AT184" s="178" t="s">
        <v>129</v>
      </c>
      <c r="AU184" s="178" t="s">
        <v>90</v>
      </c>
      <c r="AY184" s="20" t="s">
        <v>126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20" t="s">
        <v>88</v>
      </c>
      <c r="BK184" s="179">
        <f>ROUND(I184*H184,2)</f>
        <v>0</v>
      </c>
      <c r="BL184" s="20" t="s">
        <v>148</v>
      </c>
      <c r="BM184" s="178" t="s">
        <v>369</v>
      </c>
    </row>
    <row r="185" s="2" customFormat="1">
      <c r="A185" s="40"/>
      <c r="B185" s="41"/>
      <c r="C185" s="40"/>
      <c r="D185" s="180" t="s">
        <v>136</v>
      </c>
      <c r="E185" s="40"/>
      <c r="F185" s="181" t="s">
        <v>370</v>
      </c>
      <c r="G185" s="40"/>
      <c r="H185" s="40"/>
      <c r="I185" s="182"/>
      <c r="J185" s="40"/>
      <c r="K185" s="40"/>
      <c r="L185" s="41"/>
      <c r="M185" s="183"/>
      <c r="N185" s="184"/>
      <c r="O185" s="74"/>
      <c r="P185" s="74"/>
      <c r="Q185" s="74"/>
      <c r="R185" s="74"/>
      <c r="S185" s="74"/>
      <c r="T185" s="75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20" t="s">
        <v>136</v>
      </c>
      <c r="AU185" s="20" t="s">
        <v>90</v>
      </c>
    </row>
    <row r="186" s="2" customFormat="1">
      <c r="A186" s="40"/>
      <c r="B186" s="41"/>
      <c r="C186" s="40"/>
      <c r="D186" s="185" t="s">
        <v>137</v>
      </c>
      <c r="E186" s="40"/>
      <c r="F186" s="186" t="s">
        <v>371</v>
      </c>
      <c r="G186" s="40"/>
      <c r="H186" s="40"/>
      <c r="I186" s="182"/>
      <c r="J186" s="40"/>
      <c r="K186" s="40"/>
      <c r="L186" s="41"/>
      <c r="M186" s="183"/>
      <c r="N186" s="184"/>
      <c r="O186" s="74"/>
      <c r="P186" s="74"/>
      <c r="Q186" s="74"/>
      <c r="R186" s="74"/>
      <c r="S186" s="74"/>
      <c r="T186" s="75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20" t="s">
        <v>137</v>
      </c>
      <c r="AU186" s="20" t="s">
        <v>90</v>
      </c>
    </row>
    <row r="187" s="13" customFormat="1">
      <c r="A187" s="13"/>
      <c r="B187" s="191"/>
      <c r="C187" s="13"/>
      <c r="D187" s="180" t="s">
        <v>234</v>
      </c>
      <c r="E187" s="192" t="s">
        <v>3</v>
      </c>
      <c r="F187" s="193" t="s">
        <v>372</v>
      </c>
      <c r="G187" s="13"/>
      <c r="H187" s="194">
        <v>123.12000000000001</v>
      </c>
      <c r="I187" s="195"/>
      <c r="J187" s="13"/>
      <c r="K187" s="13"/>
      <c r="L187" s="191"/>
      <c r="M187" s="196"/>
      <c r="N187" s="197"/>
      <c r="O187" s="197"/>
      <c r="P187" s="197"/>
      <c r="Q187" s="197"/>
      <c r="R187" s="197"/>
      <c r="S187" s="197"/>
      <c r="T187" s="19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2" t="s">
        <v>234</v>
      </c>
      <c r="AU187" s="192" t="s">
        <v>90</v>
      </c>
      <c r="AV187" s="13" t="s">
        <v>90</v>
      </c>
      <c r="AW187" s="13" t="s">
        <v>42</v>
      </c>
      <c r="AX187" s="13" t="s">
        <v>88</v>
      </c>
      <c r="AY187" s="192" t="s">
        <v>126</v>
      </c>
    </row>
    <row r="188" s="2" customFormat="1" ht="21.75" customHeight="1">
      <c r="A188" s="40"/>
      <c r="B188" s="166"/>
      <c r="C188" s="167" t="s">
        <v>373</v>
      </c>
      <c r="D188" s="167" t="s">
        <v>129</v>
      </c>
      <c r="E188" s="168" t="s">
        <v>374</v>
      </c>
      <c r="F188" s="169" t="s">
        <v>375</v>
      </c>
      <c r="G188" s="170" t="s">
        <v>306</v>
      </c>
      <c r="H188" s="171">
        <v>103.18000000000001</v>
      </c>
      <c r="I188" s="172"/>
      <c r="J188" s="173">
        <f>ROUND(I188*H188,2)</f>
        <v>0</v>
      </c>
      <c r="K188" s="169" t="s">
        <v>133</v>
      </c>
      <c r="L188" s="41"/>
      <c r="M188" s="174" t="s">
        <v>3</v>
      </c>
      <c r="N188" s="175" t="s">
        <v>51</v>
      </c>
      <c r="O188" s="74"/>
      <c r="P188" s="176">
        <f>O188*H188</f>
        <v>0</v>
      </c>
      <c r="Q188" s="176">
        <v>0</v>
      </c>
      <c r="R188" s="176">
        <f>Q188*H188</f>
        <v>0</v>
      </c>
      <c r="S188" s="176">
        <v>0</v>
      </c>
      <c r="T188" s="17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178" t="s">
        <v>148</v>
      </c>
      <c r="AT188" s="178" t="s">
        <v>129</v>
      </c>
      <c r="AU188" s="178" t="s">
        <v>90</v>
      </c>
      <c r="AY188" s="20" t="s">
        <v>126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20" t="s">
        <v>88</v>
      </c>
      <c r="BK188" s="179">
        <f>ROUND(I188*H188,2)</f>
        <v>0</v>
      </c>
      <c r="BL188" s="20" t="s">
        <v>148</v>
      </c>
      <c r="BM188" s="178" t="s">
        <v>376</v>
      </c>
    </row>
    <row r="189" s="2" customFormat="1">
      <c r="A189" s="40"/>
      <c r="B189" s="41"/>
      <c r="C189" s="40"/>
      <c r="D189" s="180" t="s">
        <v>136</v>
      </c>
      <c r="E189" s="40"/>
      <c r="F189" s="181" t="s">
        <v>377</v>
      </c>
      <c r="G189" s="40"/>
      <c r="H189" s="40"/>
      <c r="I189" s="182"/>
      <c r="J189" s="40"/>
      <c r="K189" s="40"/>
      <c r="L189" s="41"/>
      <c r="M189" s="183"/>
      <c r="N189" s="184"/>
      <c r="O189" s="74"/>
      <c r="P189" s="74"/>
      <c r="Q189" s="74"/>
      <c r="R189" s="74"/>
      <c r="S189" s="74"/>
      <c r="T189" s="75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20" t="s">
        <v>136</v>
      </c>
      <c r="AU189" s="20" t="s">
        <v>90</v>
      </c>
    </row>
    <row r="190" s="2" customFormat="1">
      <c r="A190" s="40"/>
      <c r="B190" s="41"/>
      <c r="C190" s="40"/>
      <c r="D190" s="185" t="s">
        <v>137</v>
      </c>
      <c r="E190" s="40"/>
      <c r="F190" s="186" t="s">
        <v>378</v>
      </c>
      <c r="G190" s="40"/>
      <c r="H190" s="40"/>
      <c r="I190" s="182"/>
      <c r="J190" s="40"/>
      <c r="K190" s="40"/>
      <c r="L190" s="41"/>
      <c r="M190" s="183"/>
      <c r="N190" s="184"/>
      <c r="O190" s="74"/>
      <c r="P190" s="74"/>
      <c r="Q190" s="74"/>
      <c r="R190" s="74"/>
      <c r="S190" s="74"/>
      <c r="T190" s="75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20" t="s">
        <v>137</v>
      </c>
      <c r="AU190" s="20" t="s">
        <v>90</v>
      </c>
    </row>
    <row r="191" s="13" customFormat="1">
      <c r="A191" s="13"/>
      <c r="B191" s="191"/>
      <c r="C191" s="13"/>
      <c r="D191" s="180" t="s">
        <v>234</v>
      </c>
      <c r="E191" s="192" t="s">
        <v>3</v>
      </c>
      <c r="F191" s="193" t="s">
        <v>379</v>
      </c>
      <c r="G191" s="13"/>
      <c r="H191" s="194">
        <v>103.18000000000001</v>
      </c>
      <c r="I191" s="195"/>
      <c r="J191" s="13"/>
      <c r="K191" s="13"/>
      <c r="L191" s="191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234</v>
      </c>
      <c r="AU191" s="192" t="s">
        <v>90</v>
      </c>
      <c r="AV191" s="13" t="s">
        <v>90</v>
      </c>
      <c r="AW191" s="13" t="s">
        <v>42</v>
      </c>
      <c r="AX191" s="13" t="s">
        <v>88</v>
      </c>
      <c r="AY191" s="192" t="s">
        <v>126</v>
      </c>
    </row>
    <row r="192" s="2" customFormat="1" ht="24.15" customHeight="1">
      <c r="A192" s="40"/>
      <c r="B192" s="166"/>
      <c r="C192" s="167" t="s">
        <v>380</v>
      </c>
      <c r="D192" s="167" t="s">
        <v>129</v>
      </c>
      <c r="E192" s="168" t="s">
        <v>381</v>
      </c>
      <c r="F192" s="169" t="s">
        <v>382</v>
      </c>
      <c r="G192" s="170" t="s">
        <v>306</v>
      </c>
      <c r="H192" s="171">
        <v>103.18000000000001</v>
      </c>
      <c r="I192" s="172"/>
      <c r="J192" s="173">
        <f>ROUND(I192*H192,2)</f>
        <v>0</v>
      </c>
      <c r="K192" s="169" t="s">
        <v>133</v>
      </c>
      <c r="L192" s="41"/>
      <c r="M192" s="174" t="s">
        <v>3</v>
      </c>
      <c r="N192" s="175" t="s">
        <v>51</v>
      </c>
      <c r="O192" s="74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178" t="s">
        <v>148</v>
      </c>
      <c r="AT192" s="178" t="s">
        <v>129</v>
      </c>
      <c r="AU192" s="178" t="s">
        <v>90</v>
      </c>
      <c r="AY192" s="20" t="s">
        <v>126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20" t="s">
        <v>88</v>
      </c>
      <c r="BK192" s="179">
        <f>ROUND(I192*H192,2)</f>
        <v>0</v>
      </c>
      <c r="BL192" s="20" t="s">
        <v>148</v>
      </c>
      <c r="BM192" s="178" t="s">
        <v>383</v>
      </c>
    </row>
    <row r="193" s="2" customFormat="1">
      <c r="A193" s="40"/>
      <c r="B193" s="41"/>
      <c r="C193" s="40"/>
      <c r="D193" s="180" t="s">
        <v>136</v>
      </c>
      <c r="E193" s="40"/>
      <c r="F193" s="181" t="s">
        <v>384</v>
      </c>
      <c r="G193" s="40"/>
      <c r="H193" s="40"/>
      <c r="I193" s="182"/>
      <c r="J193" s="40"/>
      <c r="K193" s="40"/>
      <c r="L193" s="41"/>
      <c r="M193" s="183"/>
      <c r="N193" s="184"/>
      <c r="O193" s="74"/>
      <c r="P193" s="74"/>
      <c r="Q193" s="74"/>
      <c r="R193" s="74"/>
      <c r="S193" s="74"/>
      <c r="T193" s="75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20" t="s">
        <v>136</v>
      </c>
      <c r="AU193" s="20" t="s">
        <v>90</v>
      </c>
    </row>
    <row r="194" s="2" customFormat="1">
      <c r="A194" s="40"/>
      <c r="B194" s="41"/>
      <c r="C194" s="40"/>
      <c r="D194" s="185" t="s">
        <v>137</v>
      </c>
      <c r="E194" s="40"/>
      <c r="F194" s="186" t="s">
        <v>385</v>
      </c>
      <c r="G194" s="40"/>
      <c r="H194" s="40"/>
      <c r="I194" s="182"/>
      <c r="J194" s="40"/>
      <c r="K194" s="40"/>
      <c r="L194" s="41"/>
      <c r="M194" s="183"/>
      <c r="N194" s="184"/>
      <c r="O194" s="74"/>
      <c r="P194" s="74"/>
      <c r="Q194" s="74"/>
      <c r="R194" s="74"/>
      <c r="S194" s="74"/>
      <c r="T194" s="75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20" t="s">
        <v>137</v>
      </c>
      <c r="AU194" s="20" t="s">
        <v>90</v>
      </c>
    </row>
    <row r="195" s="13" customFormat="1">
      <c r="A195" s="13"/>
      <c r="B195" s="191"/>
      <c r="C195" s="13"/>
      <c r="D195" s="180" t="s">
        <v>234</v>
      </c>
      <c r="E195" s="192" t="s">
        <v>3</v>
      </c>
      <c r="F195" s="193" t="s">
        <v>379</v>
      </c>
      <c r="G195" s="13"/>
      <c r="H195" s="194">
        <v>103.18000000000001</v>
      </c>
      <c r="I195" s="195"/>
      <c r="J195" s="13"/>
      <c r="K195" s="13"/>
      <c r="L195" s="191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234</v>
      </c>
      <c r="AU195" s="192" t="s">
        <v>90</v>
      </c>
      <c r="AV195" s="13" t="s">
        <v>90</v>
      </c>
      <c r="AW195" s="13" t="s">
        <v>42</v>
      </c>
      <c r="AX195" s="13" t="s">
        <v>88</v>
      </c>
      <c r="AY195" s="192" t="s">
        <v>126</v>
      </c>
    </row>
    <row r="196" s="2" customFormat="1" ht="16.5" customHeight="1">
      <c r="A196" s="40"/>
      <c r="B196" s="166"/>
      <c r="C196" s="207" t="s">
        <v>386</v>
      </c>
      <c r="D196" s="207" t="s">
        <v>387</v>
      </c>
      <c r="E196" s="208" t="s">
        <v>388</v>
      </c>
      <c r="F196" s="209" t="s">
        <v>389</v>
      </c>
      <c r="G196" s="210" t="s">
        <v>390</v>
      </c>
      <c r="H196" s="211">
        <v>15.162000000000001</v>
      </c>
      <c r="I196" s="212"/>
      <c r="J196" s="213">
        <f>ROUND(I196*H196,2)</f>
        <v>0</v>
      </c>
      <c r="K196" s="209" t="s">
        <v>133</v>
      </c>
      <c r="L196" s="214"/>
      <c r="M196" s="215" t="s">
        <v>3</v>
      </c>
      <c r="N196" s="216" t="s">
        <v>51</v>
      </c>
      <c r="O196" s="74"/>
      <c r="P196" s="176">
        <f>O196*H196</f>
        <v>0</v>
      </c>
      <c r="Q196" s="176">
        <v>1</v>
      </c>
      <c r="R196" s="176">
        <f>Q196*H196</f>
        <v>15.162000000000001</v>
      </c>
      <c r="S196" s="176">
        <v>0</v>
      </c>
      <c r="T196" s="17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178" t="s">
        <v>169</v>
      </c>
      <c r="AT196" s="178" t="s">
        <v>387</v>
      </c>
      <c r="AU196" s="178" t="s">
        <v>90</v>
      </c>
      <c r="AY196" s="20" t="s">
        <v>126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0" t="s">
        <v>88</v>
      </c>
      <c r="BK196" s="179">
        <f>ROUND(I196*H196,2)</f>
        <v>0</v>
      </c>
      <c r="BL196" s="20" t="s">
        <v>148</v>
      </c>
      <c r="BM196" s="178" t="s">
        <v>391</v>
      </c>
    </row>
    <row r="197" s="2" customFormat="1">
      <c r="A197" s="40"/>
      <c r="B197" s="41"/>
      <c r="C197" s="40"/>
      <c r="D197" s="180" t="s">
        <v>136</v>
      </c>
      <c r="E197" s="40"/>
      <c r="F197" s="181" t="s">
        <v>389</v>
      </c>
      <c r="G197" s="40"/>
      <c r="H197" s="40"/>
      <c r="I197" s="182"/>
      <c r="J197" s="40"/>
      <c r="K197" s="40"/>
      <c r="L197" s="41"/>
      <c r="M197" s="183"/>
      <c r="N197" s="184"/>
      <c r="O197" s="74"/>
      <c r="P197" s="74"/>
      <c r="Q197" s="74"/>
      <c r="R197" s="74"/>
      <c r="S197" s="74"/>
      <c r="T197" s="75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20" t="s">
        <v>136</v>
      </c>
      <c r="AU197" s="20" t="s">
        <v>90</v>
      </c>
    </row>
    <row r="198" s="13" customFormat="1">
      <c r="A198" s="13"/>
      <c r="B198" s="191"/>
      <c r="C198" s="13"/>
      <c r="D198" s="180" t="s">
        <v>234</v>
      </c>
      <c r="E198" s="192" t="s">
        <v>3</v>
      </c>
      <c r="F198" s="193" t="s">
        <v>392</v>
      </c>
      <c r="G198" s="13"/>
      <c r="H198" s="194">
        <v>7.9800000000000004</v>
      </c>
      <c r="I198" s="195"/>
      <c r="J198" s="13"/>
      <c r="K198" s="13"/>
      <c r="L198" s="191"/>
      <c r="M198" s="196"/>
      <c r="N198" s="197"/>
      <c r="O198" s="197"/>
      <c r="P198" s="197"/>
      <c r="Q198" s="197"/>
      <c r="R198" s="197"/>
      <c r="S198" s="197"/>
      <c r="T198" s="19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2" t="s">
        <v>234</v>
      </c>
      <c r="AU198" s="192" t="s">
        <v>90</v>
      </c>
      <c r="AV198" s="13" t="s">
        <v>90</v>
      </c>
      <c r="AW198" s="13" t="s">
        <v>42</v>
      </c>
      <c r="AX198" s="13" t="s">
        <v>88</v>
      </c>
      <c r="AY198" s="192" t="s">
        <v>126</v>
      </c>
    </row>
    <row r="199" s="13" customFormat="1">
      <c r="A199" s="13"/>
      <c r="B199" s="191"/>
      <c r="C199" s="13"/>
      <c r="D199" s="180" t="s">
        <v>234</v>
      </c>
      <c r="E199" s="13"/>
      <c r="F199" s="193" t="s">
        <v>393</v>
      </c>
      <c r="G199" s="13"/>
      <c r="H199" s="194">
        <v>15.162000000000001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234</v>
      </c>
      <c r="AU199" s="192" t="s">
        <v>90</v>
      </c>
      <c r="AV199" s="13" t="s">
        <v>90</v>
      </c>
      <c r="AW199" s="13" t="s">
        <v>4</v>
      </c>
      <c r="AX199" s="13" t="s">
        <v>88</v>
      </c>
      <c r="AY199" s="192" t="s">
        <v>126</v>
      </c>
    </row>
    <row r="200" s="2" customFormat="1" ht="24.15" customHeight="1">
      <c r="A200" s="40"/>
      <c r="B200" s="166"/>
      <c r="C200" s="167" t="s">
        <v>394</v>
      </c>
      <c r="D200" s="167" t="s">
        <v>129</v>
      </c>
      <c r="E200" s="168" t="s">
        <v>395</v>
      </c>
      <c r="F200" s="169" t="s">
        <v>396</v>
      </c>
      <c r="G200" s="170" t="s">
        <v>306</v>
      </c>
      <c r="H200" s="171">
        <v>13.66</v>
      </c>
      <c r="I200" s="172"/>
      <c r="J200" s="173">
        <f>ROUND(I200*H200,2)</f>
        <v>0</v>
      </c>
      <c r="K200" s="169" t="s">
        <v>133</v>
      </c>
      <c r="L200" s="41"/>
      <c r="M200" s="174" t="s">
        <v>3</v>
      </c>
      <c r="N200" s="175" t="s">
        <v>51</v>
      </c>
      <c r="O200" s="74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178" t="s">
        <v>148</v>
      </c>
      <c r="AT200" s="178" t="s">
        <v>129</v>
      </c>
      <c r="AU200" s="178" t="s">
        <v>90</v>
      </c>
      <c r="AY200" s="20" t="s">
        <v>126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20" t="s">
        <v>88</v>
      </c>
      <c r="BK200" s="179">
        <f>ROUND(I200*H200,2)</f>
        <v>0</v>
      </c>
      <c r="BL200" s="20" t="s">
        <v>148</v>
      </c>
      <c r="BM200" s="178" t="s">
        <v>397</v>
      </c>
    </row>
    <row r="201" s="2" customFormat="1">
      <c r="A201" s="40"/>
      <c r="B201" s="41"/>
      <c r="C201" s="40"/>
      <c r="D201" s="180" t="s">
        <v>136</v>
      </c>
      <c r="E201" s="40"/>
      <c r="F201" s="181" t="s">
        <v>398</v>
      </c>
      <c r="G201" s="40"/>
      <c r="H201" s="40"/>
      <c r="I201" s="182"/>
      <c r="J201" s="40"/>
      <c r="K201" s="40"/>
      <c r="L201" s="41"/>
      <c r="M201" s="183"/>
      <c r="N201" s="184"/>
      <c r="O201" s="74"/>
      <c r="P201" s="74"/>
      <c r="Q201" s="74"/>
      <c r="R201" s="74"/>
      <c r="S201" s="74"/>
      <c r="T201" s="75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20" t="s">
        <v>136</v>
      </c>
      <c r="AU201" s="20" t="s">
        <v>90</v>
      </c>
    </row>
    <row r="202" s="2" customFormat="1">
      <c r="A202" s="40"/>
      <c r="B202" s="41"/>
      <c r="C202" s="40"/>
      <c r="D202" s="185" t="s">
        <v>137</v>
      </c>
      <c r="E202" s="40"/>
      <c r="F202" s="186" t="s">
        <v>399</v>
      </c>
      <c r="G202" s="40"/>
      <c r="H202" s="40"/>
      <c r="I202" s="182"/>
      <c r="J202" s="40"/>
      <c r="K202" s="40"/>
      <c r="L202" s="41"/>
      <c r="M202" s="183"/>
      <c r="N202" s="184"/>
      <c r="O202" s="74"/>
      <c r="P202" s="74"/>
      <c r="Q202" s="74"/>
      <c r="R202" s="74"/>
      <c r="S202" s="74"/>
      <c r="T202" s="75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20" t="s">
        <v>137</v>
      </c>
      <c r="AU202" s="20" t="s">
        <v>90</v>
      </c>
    </row>
    <row r="203" s="13" customFormat="1">
      <c r="A203" s="13"/>
      <c r="B203" s="191"/>
      <c r="C203" s="13"/>
      <c r="D203" s="180" t="s">
        <v>234</v>
      </c>
      <c r="E203" s="192" t="s">
        <v>3</v>
      </c>
      <c r="F203" s="193" t="s">
        <v>400</v>
      </c>
      <c r="G203" s="13"/>
      <c r="H203" s="194">
        <v>13.66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234</v>
      </c>
      <c r="AU203" s="192" t="s">
        <v>90</v>
      </c>
      <c r="AV203" s="13" t="s">
        <v>90</v>
      </c>
      <c r="AW203" s="13" t="s">
        <v>42</v>
      </c>
      <c r="AX203" s="13" t="s">
        <v>88</v>
      </c>
      <c r="AY203" s="192" t="s">
        <v>126</v>
      </c>
    </row>
    <row r="204" s="2" customFormat="1" ht="16.5" customHeight="1">
      <c r="A204" s="40"/>
      <c r="B204" s="166"/>
      <c r="C204" s="207" t="s">
        <v>401</v>
      </c>
      <c r="D204" s="207" t="s">
        <v>387</v>
      </c>
      <c r="E204" s="208" t="s">
        <v>402</v>
      </c>
      <c r="F204" s="209" t="s">
        <v>403</v>
      </c>
      <c r="G204" s="210" t="s">
        <v>390</v>
      </c>
      <c r="H204" s="211">
        <v>25.954000000000001</v>
      </c>
      <c r="I204" s="212"/>
      <c r="J204" s="213">
        <f>ROUND(I204*H204,2)</f>
        <v>0</v>
      </c>
      <c r="K204" s="209" t="s">
        <v>133</v>
      </c>
      <c r="L204" s="214"/>
      <c r="M204" s="215" t="s">
        <v>3</v>
      </c>
      <c r="N204" s="216" t="s">
        <v>51</v>
      </c>
      <c r="O204" s="74"/>
      <c r="P204" s="176">
        <f>O204*H204</f>
        <v>0</v>
      </c>
      <c r="Q204" s="176">
        <v>1</v>
      </c>
      <c r="R204" s="176">
        <f>Q204*H204</f>
        <v>25.954000000000001</v>
      </c>
      <c r="S204" s="176">
        <v>0</v>
      </c>
      <c r="T204" s="17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178" t="s">
        <v>169</v>
      </c>
      <c r="AT204" s="178" t="s">
        <v>387</v>
      </c>
      <c r="AU204" s="178" t="s">
        <v>90</v>
      </c>
      <c r="AY204" s="20" t="s">
        <v>126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20" t="s">
        <v>88</v>
      </c>
      <c r="BK204" s="179">
        <f>ROUND(I204*H204,2)</f>
        <v>0</v>
      </c>
      <c r="BL204" s="20" t="s">
        <v>148</v>
      </c>
      <c r="BM204" s="178" t="s">
        <v>404</v>
      </c>
    </row>
    <row r="205" s="2" customFormat="1">
      <c r="A205" s="40"/>
      <c r="B205" s="41"/>
      <c r="C205" s="40"/>
      <c r="D205" s="180" t="s">
        <v>136</v>
      </c>
      <c r="E205" s="40"/>
      <c r="F205" s="181" t="s">
        <v>403</v>
      </c>
      <c r="G205" s="40"/>
      <c r="H205" s="40"/>
      <c r="I205" s="182"/>
      <c r="J205" s="40"/>
      <c r="K205" s="40"/>
      <c r="L205" s="41"/>
      <c r="M205" s="183"/>
      <c r="N205" s="184"/>
      <c r="O205" s="74"/>
      <c r="P205" s="74"/>
      <c r="Q205" s="74"/>
      <c r="R205" s="74"/>
      <c r="S205" s="74"/>
      <c r="T205" s="75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20" t="s">
        <v>136</v>
      </c>
      <c r="AU205" s="20" t="s">
        <v>90</v>
      </c>
    </row>
    <row r="206" s="13" customFormat="1">
      <c r="A206" s="13"/>
      <c r="B206" s="191"/>
      <c r="C206" s="13"/>
      <c r="D206" s="180" t="s">
        <v>234</v>
      </c>
      <c r="E206" s="192" t="s">
        <v>3</v>
      </c>
      <c r="F206" s="193" t="s">
        <v>400</v>
      </c>
      <c r="G206" s="13"/>
      <c r="H206" s="194">
        <v>13.66</v>
      </c>
      <c r="I206" s="195"/>
      <c r="J206" s="13"/>
      <c r="K206" s="13"/>
      <c r="L206" s="191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234</v>
      </c>
      <c r="AU206" s="192" t="s">
        <v>90</v>
      </c>
      <c r="AV206" s="13" t="s">
        <v>90</v>
      </c>
      <c r="AW206" s="13" t="s">
        <v>42</v>
      </c>
      <c r="AX206" s="13" t="s">
        <v>88</v>
      </c>
      <c r="AY206" s="192" t="s">
        <v>126</v>
      </c>
    </row>
    <row r="207" s="13" customFormat="1">
      <c r="A207" s="13"/>
      <c r="B207" s="191"/>
      <c r="C207" s="13"/>
      <c r="D207" s="180" t="s">
        <v>234</v>
      </c>
      <c r="E207" s="13"/>
      <c r="F207" s="193" t="s">
        <v>405</v>
      </c>
      <c r="G207" s="13"/>
      <c r="H207" s="194">
        <v>25.954000000000001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234</v>
      </c>
      <c r="AU207" s="192" t="s">
        <v>90</v>
      </c>
      <c r="AV207" s="13" t="s">
        <v>90</v>
      </c>
      <c r="AW207" s="13" t="s">
        <v>4</v>
      </c>
      <c r="AX207" s="13" t="s">
        <v>88</v>
      </c>
      <c r="AY207" s="192" t="s">
        <v>126</v>
      </c>
    </row>
    <row r="208" s="12" customFormat="1" ht="22.8" customHeight="1">
      <c r="A208" s="12"/>
      <c r="B208" s="153"/>
      <c r="C208" s="12"/>
      <c r="D208" s="154" t="s">
        <v>79</v>
      </c>
      <c r="E208" s="164" t="s">
        <v>90</v>
      </c>
      <c r="F208" s="164" t="s">
        <v>406</v>
      </c>
      <c r="G208" s="12"/>
      <c r="H208" s="12"/>
      <c r="I208" s="156"/>
      <c r="J208" s="165">
        <f>BK208</f>
        <v>0</v>
      </c>
      <c r="K208" s="12"/>
      <c r="L208" s="153"/>
      <c r="M208" s="158"/>
      <c r="N208" s="159"/>
      <c r="O208" s="159"/>
      <c r="P208" s="160">
        <f>SUM(P209:P212)</f>
        <v>0</v>
      </c>
      <c r="Q208" s="159"/>
      <c r="R208" s="160">
        <f>SUM(R209:R212)</f>
        <v>6.5500800000000003</v>
      </c>
      <c r="S208" s="159"/>
      <c r="T208" s="161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4" t="s">
        <v>88</v>
      </c>
      <c r="AT208" s="162" t="s">
        <v>79</v>
      </c>
      <c r="AU208" s="162" t="s">
        <v>88</v>
      </c>
      <c r="AY208" s="154" t="s">
        <v>126</v>
      </c>
      <c r="BK208" s="163">
        <f>SUM(BK209:BK212)</f>
        <v>0</v>
      </c>
    </row>
    <row r="209" s="2" customFormat="1" ht="37.8" customHeight="1">
      <c r="A209" s="40"/>
      <c r="B209" s="166"/>
      <c r="C209" s="167" t="s">
        <v>407</v>
      </c>
      <c r="D209" s="167" t="s">
        <v>129</v>
      </c>
      <c r="E209" s="168" t="s">
        <v>408</v>
      </c>
      <c r="F209" s="169" t="s">
        <v>409</v>
      </c>
      <c r="G209" s="170" t="s">
        <v>260</v>
      </c>
      <c r="H209" s="171">
        <v>32</v>
      </c>
      <c r="I209" s="172"/>
      <c r="J209" s="173">
        <f>ROUND(I209*H209,2)</f>
        <v>0</v>
      </c>
      <c r="K209" s="169" t="s">
        <v>133</v>
      </c>
      <c r="L209" s="41"/>
      <c r="M209" s="174" t="s">
        <v>3</v>
      </c>
      <c r="N209" s="175" t="s">
        <v>51</v>
      </c>
      <c r="O209" s="74"/>
      <c r="P209" s="176">
        <f>O209*H209</f>
        <v>0</v>
      </c>
      <c r="Q209" s="176">
        <v>0.20469000000000001</v>
      </c>
      <c r="R209" s="176">
        <f>Q209*H209</f>
        <v>6.5500800000000003</v>
      </c>
      <c r="S209" s="176">
        <v>0</v>
      </c>
      <c r="T209" s="17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178" t="s">
        <v>148</v>
      </c>
      <c r="AT209" s="178" t="s">
        <v>129</v>
      </c>
      <c r="AU209" s="178" t="s">
        <v>90</v>
      </c>
      <c r="AY209" s="20" t="s">
        <v>126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20" t="s">
        <v>88</v>
      </c>
      <c r="BK209" s="179">
        <f>ROUND(I209*H209,2)</f>
        <v>0</v>
      </c>
      <c r="BL209" s="20" t="s">
        <v>148</v>
      </c>
      <c r="BM209" s="178" t="s">
        <v>410</v>
      </c>
    </row>
    <row r="210" s="2" customFormat="1">
      <c r="A210" s="40"/>
      <c r="B210" s="41"/>
      <c r="C210" s="40"/>
      <c r="D210" s="180" t="s">
        <v>136</v>
      </c>
      <c r="E210" s="40"/>
      <c r="F210" s="181" t="s">
        <v>411</v>
      </c>
      <c r="G210" s="40"/>
      <c r="H210" s="40"/>
      <c r="I210" s="182"/>
      <c r="J210" s="40"/>
      <c r="K210" s="40"/>
      <c r="L210" s="41"/>
      <c r="M210" s="183"/>
      <c r="N210" s="184"/>
      <c r="O210" s="74"/>
      <c r="P210" s="74"/>
      <c r="Q210" s="74"/>
      <c r="R210" s="74"/>
      <c r="S210" s="74"/>
      <c r="T210" s="75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20" t="s">
        <v>136</v>
      </c>
      <c r="AU210" s="20" t="s">
        <v>90</v>
      </c>
    </row>
    <row r="211" s="2" customFormat="1">
      <c r="A211" s="40"/>
      <c r="B211" s="41"/>
      <c r="C211" s="40"/>
      <c r="D211" s="185" t="s">
        <v>137</v>
      </c>
      <c r="E211" s="40"/>
      <c r="F211" s="186" t="s">
        <v>412</v>
      </c>
      <c r="G211" s="40"/>
      <c r="H211" s="40"/>
      <c r="I211" s="182"/>
      <c r="J211" s="40"/>
      <c r="K211" s="40"/>
      <c r="L211" s="41"/>
      <c r="M211" s="183"/>
      <c r="N211" s="184"/>
      <c r="O211" s="74"/>
      <c r="P211" s="74"/>
      <c r="Q211" s="74"/>
      <c r="R211" s="74"/>
      <c r="S211" s="74"/>
      <c r="T211" s="75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20" t="s">
        <v>137</v>
      </c>
      <c r="AU211" s="20" t="s">
        <v>90</v>
      </c>
    </row>
    <row r="212" s="13" customFormat="1">
      <c r="A212" s="13"/>
      <c r="B212" s="191"/>
      <c r="C212" s="13"/>
      <c r="D212" s="180" t="s">
        <v>234</v>
      </c>
      <c r="E212" s="192" t="s">
        <v>3</v>
      </c>
      <c r="F212" s="193" t="s">
        <v>413</v>
      </c>
      <c r="G212" s="13"/>
      <c r="H212" s="194">
        <v>32</v>
      </c>
      <c r="I212" s="195"/>
      <c r="J212" s="13"/>
      <c r="K212" s="13"/>
      <c r="L212" s="191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234</v>
      </c>
      <c r="AU212" s="192" t="s">
        <v>90</v>
      </c>
      <c r="AV212" s="13" t="s">
        <v>90</v>
      </c>
      <c r="AW212" s="13" t="s">
        <v>42</v>
      </c>
      <c r="AX212" s="13" t="s">
        <v>88</v>
      </c>
      <c r="AY212" s="192" t="s">
        <v>126</v>
      </c>
    </row>
    <row r="213" s="12" customFormat="1" ht="22.8" customHeight="1">
      <c r="A213" s="12"/>
      <c r="B213" s="153"/>
      <c r="C213" s="12"/>
      <c r="D213" s="154" t="s">
        <v>79</v>
      </c>
      <c r="E213" s="164" t="s">
        <v>143</v>
      </c>
      <c r="F213" s="164" t="s">
        <v>414</v>
      </c>
      <c r="G213" s="12"/>
      <c r="H213" s="12"/>
      <c r="I213" s="156"/>
      <c r="J213" s="165">
        <f>BK213</f>
        <v>0</v>
      </c>
      <c r="K213" s="12"/>
      <c r="L213" s="153"/>
      <c r="M213" s="158"/>
      <c r="N213" s="159"/>
      <c r="O213" s="159"/>
      <c r="P213" s="160">
        <f>SUM(P214:P222)</f>
        <v>0</v>
      </c>
      <c r="Q213" s="159"/>
      <c r="R213" s="160">
        <f>SUM(R214:R222)</f>
        <v>0</v>
      </c>
      <c r="S213" s="159"/>
      <c r="T213" s="161">
        <f>SUM(T214:T222)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4" t="s">
        <v>88</v>
      </c>
      <c r="AT213" s="162" t="s">
        <v>79</v>
      </c>
      <c r="AU213" s="162" t="s">
        <v>88</v>
      </c>
      <c r="AY213" s="154" t="s">
        <v>126</v>
      </c>
      <c r="BK213" s="163">
        <f>SUM(BK214:BK222)</f>
        <v>0</v>
      </c>
    </row>
    <row r="214" s="2" customFormat="1" ht="21.75" customHeight="1">
      <c r="A214" s="40"/>
      <c r="B214" s="166"/>
      <c r="C214" s="167" t="s">
        <v>415</v>
      </c>
      <c r="D214" s="167" t="s">
        <v>129</v>
      </c>
      <c r="E214" s="168" t="s">
        <v>416</v>
      </c>
      <c r="F214" s="169" t="s">
        <v>417</v>
      </c>
      <c r="G214" s="170" t="s">
        <v>306</v>
      </c>
      <c r="H214" s="171">
        <v>4.3959999999999999</v>
      </c>
      <c r="I214" s="172"/>
      <c r="J214" s="173">
        <f>ROUND(I214*H214,2)</f>
        <v>0</v>
      </c>
      <c r="K214" s="169" t="s">
        <v>3</v>
      </c>
      <c r="L214" s="41"/>
      <c r="M214" s="174" t="s">
        <v>3</v>
      </c>
      <c r="N214" s="175" t="s">
        <v>51</v>
      </c>
      <c r="O214" s="74"/>
      <c r="P214" s="176">
        <f>O214*H214</f>
        <v>0</v>
      </c>
      <c r="Q214" s="176">
        <v>0</v>
      </c>
      <c r="R214" s="176">
        <f>Q214*H214</f>
        <v>0</v>
      </c>
      <c r="S214" s="176">
        <v>0</v>
      </c>
      <c r="T214" s="17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178" t="s">
        <v>148</v>
      </c>
      <c r="AT214" s="178" t="s">
        <v>129</v>
      </c>
      <c r="AU214" s="178" t="s">
        <v>90</v>
      </c>
      <c r="AY214" s="20" t="s">
        <v>126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20" t="s">
        <v>88</v>
      </c>
      <c r="BK214" s="179">
        <f>ROUND(I214*H214,2)</f>
        <v>0</v>
      </c>
      <c r="BL214" s="20" t="s">
        <v>148</v>
      </c>
      <c r="BM214" s="178" t="s">
        <v>418</v>
      </c>
    </row>
    <row r="215" s="2" customFormat="1">
      <c r="A215" s="40"/>
      <c r="B215" s="41"/>
      <c r="C215" s="40"/>
      <c r="D215" s="180" t="s">
        <v>136</v>
      </c>
      <c r="E215" s="40"/>
      <c r="F215" s="181" t="s">
        <v>419</v>
      </c>
      <c r="G215" s="40"/>
      <c r="H215" s="40"/>
      <c r="I215" s="182"/>
      <c r="J215" s="40"/>
      <c r="K215" s="40"/>
      <c r="L215" s="41"/>
      <c r="M215" s="183"/>
      <c r="N215" s="184"/>
      <c r="O215" s="74"/>
      <c r="P215" s="74"/>
      <c r="Q215" s="74"/>
      <c r="R215" s="74"/>
      <c r="S215" s="74"/>
      <c r="T215" s="75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20" t="s">
        <v>136</v>
      </c>
      <c r="AU215" s="20" t="s">
        <v>90</v>
      </c>
    </row>
    <row r="216" s="13" customFormat="1">
      <c r="A216" s="13"/>
      <c r="B216" s="191"/>
      <c r="C216" s="13"/>
      <c r="D216" s="180" t="s">
        <v>234</v>
      </c>
      <c r="E216" s="192" t="s">
        <v>3</v>
      </c>
      <c r="F216" s="193" t="s">
        <v>420</v>
      </c>
      <c r="G216" s="13"/>
      <c r="H216" s="194">
        <v>4.3959999999999999</v>
      </c>
      <c r="I216" s="195"/>
      <c r="J216" s="13"/>
      <c r="K216" s="13"/>
      <c r="L216" s="191"/>
      <c r="M216" s="196"/>
      <c r="N216" s="197"/>
      <c r="O216" s="197"/>
      <c r="P216" s="197"/>
      <c r="Q216" s="197"/>
      <c r="R216" s="197"/>
      <c r="S216" s="197"/>
      <c r="T216" s="19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234</v>
      </c>
      <c r="AU216" s="192" t="s">
        <v>90</v>
      </c>
      <c r="AV216" s="13" t="s">
        <v>90</v>
      </c>
      <c r="AW216" s="13" t="s">
        <v>42</v>
      </c>
      <c r="AX216" s="13" t="s">
        <v>88</v>
      </c>
      <c r="AY216" s="192" t="s">
        <v>126</v>
      </c>
    </row>
    <row r="217" s="2" customFormat="1" ht="24.15" customHeight="1">
      <c r="A217" s="40"/>
      <c r="B217" s="166"/>
      <c r="C217" s="167" t="s">
        <v>413</v>
      </c>
      <c r="D217" s="167" t="s">
        <v>129</v>
      </c>
      <c r="E217" s="168" t="s">
        <v>421</v>
      </c>
      <c r="F217" s="169" t="s">
        <v>422</v>
      </c>
      <c r="G217" s="170" t="s">
        <v>423</v>
      </c>
      <c r="H217" s="171">
        <v>3</v>
      </c>
      <c r="I217" s="172"/>
      <c r="J217" s="173">
        <f>ROUND(I217*H217,2)</f>
        <v>0</v>
      </c>
      <c r="K217" s="169" t="s">
        <v>3</v>
      </c>
      <c r="L217" s="41"/>
      <c r="M217" s="174" t="s">
        <v>3</v>
      </c>
      <c r="N217" s="175" t="s">
        <v>51</v>
      </c>
      <c r="O217" s="74"/>
      <c r="P217" s="176">
        <f>O217*H217</f>
        <v>0</v>
      </c>
      <c r="Q217" s="176">
        <v>0</v>
      </c>
      <c r="R217" s="176">
        <f>Q217*H217</f>
        <v>0</v>
      </c>
      <c r="S217" s="176">
        <v>0</v>
      </c>
      <c r="T217" s="17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178" t="s">
        <v>148</v>
      </c>
      <c r="AT217" s="178" t="s">
        <v>129</v>
      </c>
      <c r="AU217" s="178" t="s">
        <v>90</v>
      </c>
      <c r="AY217" s="20" t="s">
        <v>126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20" t="s">
        <v>88</v>
      </c>
      <c r="BK217" s="179">
        <f>ROUND(I217*H217,2)</f>
        <v>0</v>
      </c>
      <c r="BL217" s="20" t="s">
        <v>148</v>
      </c>
      <c r="BM217" s="178" t="s">
        <v>424</v>
      </c>
    </row>
    <row r="218" s="2" customFormat="1">
      <c r="A218" s="40"/>
      <c r="B218" s="41"/>
      <c r="C218" s="40"/>
      <c r="D218" s="180" t="s">
        <v>136</v>
      </c>
      <c r="E218" s="40"/>
      <c r="F218" s="181" t="s">
        <v>422</v>
      </c>
      <c r="G218" s="40"/>
      <c r="H218" s="40"/>
      <c r="I218" s="182"/>
      <c r="J218" s="40"/>
      <c r="K218" s="40"/>
      <c r="L218" s="41"/>
      <c r="M218" s="183"/>
      <c r="N218" s="184"/>
      <c r="O218" s="74"/>
      <c r="P218" s="74"/>
      <c r="Q218" s="74"/>
      <c r="R218" s="74"/>
      <c r="S218" s="74"/>
      <c r="T218" s="75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20" t="s">
        <v>136</v>
      </c>
      <c r="AU218" s="20" t="s">
        <v>90</v>
      </c>
    </row>
    <row r="219" s="13" customFormat="1">
      <c r="A219" s="13"/>
      <c r="B219" s="191"/>
      <c r="C219" s="13"/>
      <c r="D219" s="180" t="s">
        <v>234</v>
      </c>
      <c r="E219" s="192" t="s">
        <v>3</v>
      </c>
      <c r="F219" s="193" t="s">
        <v>425</v>
      </c>
      <c r="G219" s="13"/>
      <c r="H219" s="194">
        <v>3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234</v>
      </c>
      <c r="AU219" s="192" t="s">
        <v>90</v>
      </c>
      <c r="AV219" s="13" t="s">
        <v>90</v>
      </c>
      <c r="AW219" s="13" t="s">
        <v>42</v>
      </c>
      <c r="AX219" s="13" t="s">
        <v>88</v>
      </c>
      <c r="AY219" s="192" t="s">
        <v>126</v>
      </c>
    </row>
    <row r="220" s="2" customFormat="1" ht="24.15" customHeight="1">
      <c r="A220" s="40"/>
      <c r="B220" s="166"/>
      <c r="C220" s="167" t="s">
        <v>426</v>
      </c>
      <c r="D220" s="167" t="s">
        <v>129</v>
      </c>
      <c r="E220" s="168" t="s">
        <v>427</v>
      </c>
      <c r="F220" s="169" t="s">
        <v>428</v>
      </c>
      <c r="G220" s="170" t="s">
        <v>423</v>
      </c>
      <c r="H220" s="171">
        <v>3</v>
      </c>
      <c r="I220" s="172"/>
      <c r="J220" s="173">
        <f>ROUND(I220*H220,2)</f>
        <v>0</v>
      </c>
      <c r="K220" s="169" t="s">
        <v>3</v>
      </c>
      <c r="L220" s="41"/>
      <c r="M220" s="174" t="s">
        <v>3</v>
      </c>
      <c r="N220" s="175" t="s">
        <v>51</v>
      </c>
      <c r="O220" s="74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178" t="s">
        <v>148</v>
      </c>
      <c r="AT220" s="178" t="s">
        <v>129</v>
      </c>
      <c r="AU220" s="178" t="s">
        <v>90</v>
      </c>
      <c r="AY220" s="20" t="s">
        <v>126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20" t="s">
        <v>88</v>
      </c>
      <c r="BK220" s="179">
        <f>ROUND(I220*H220,2)</f>
        <v>0</v>
      </c>
      <c r="BL220" s="20" t="s">
        <v>148</v>
      </c>
      <c r="BM220" s="178" t="s">
        <v>429</v>
      </c>
    </row>
    <row r="221" s="2" customFormat="1">
      <c r="A221" s="40"/>
      <c r="B221" s="41"/>
      <c r="C221" s="40"/>
      <c r="D221" s="180" t="s">
        <v>136</v>
      </c>
      <c r="E221" s="40"/>
      <c r="F221" s="181" t="s">
        <v>430</v>
      </c>
      <c r="G221" s="40"/>
      <c r="H221" s="40"/>
      <c r="I221" s="182"/>
      <c r="J221" s="40"/>
      <c r="K221" s="40"/>
      <c r="L221" s="41"/>
      <c r="M221" s="183"/>
      <c r="N221" s="184"/>
      <c r="O221" s="74"/>
      <c r="P221" s="74"/>
      <c r="Q221" s="74"/>
      <c r="R221" s="74"/>
      <c r="S221" s="74"/>
      <c r="T221" s="75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20" t="s">
        <v>136</v>
      </c>
      <c r="AU221" s="20" t="s">
        <v>90</v>
      </c>
    </row>
    <row r="222" s="13" customFormat="1">
      <c r="A222" s="13"/>
      <c r="B222" s="191"/>
      <c r="C222" s="13"/>
      <c r="D222" s="180" t="s">
        <v>234</v>
      </c>
      <c r="E222" s="192" t="s">
        <v>3</v>
      </c>
      <c r="F222" s="193" t="s">
        <v>431</v>
      </c>
      <c r="G222" s="13"/>
      <c r="H222" s="194">
        <v>3</v>
      </c>
      <c r="I222" s="195"/>
      <c r="J222" s="13"/>
      <c r="K222" s="13"/>
      <c r="L222" s="191"/>
      <c r="M222" s="196"/>
      <c r="N222" s="197"/>
      <c r="O222" s="197"/>
      <c r="P222" s="197"/>
      <c r="Q222" s="197"/>
      <c r="R222" s="197"/>
      <c r="S222" s="197"/>
      <c r="T222" s="19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2" t="s">
        <v>234</v>
      </c>
      <c r="AU222" s="192" t="s">
        <v>90</v>
      </c>
      <c r="AV222" s="13" t="s">
        <v>90</v>
      </c>
      <c r="AW222" s="13" t="s">
        <v>42</v>
      </c>
      <c r="AX222" s="13" t="s">
        <v>88</v>
      </c>
      <c r="AY222" s="192" t="s">
        <v>126</v>
      </c>
    </row>
    <row r="223" s="12" customFormat="1" ht="22.8" customHeight="1">
      <c r="A223" s="12"/>
      <c r="B223" s="153"/>
      <c r="C223" s="12"/>
      <c r="D223" s="154" t="s">
        <v>79</v>
      </c>
      <c r="E223" s="164" t="s">
        <v>148</v>
      </c>
      <c r="F223" s="164" t="s">
        <v>432</v>
      </c>
      <c r="G223" s="12"/>
      <c r="H223" s="12"/>
      <c r="I223" s="156"/>
      <c r="J223" s="165">
        <f>BK223</f>
        <v>0</v>
      </c>
      <c r="K223" s="12"/>
      <c r="L223" s="153"/>
      <c r="M223" s="158"/>
      <c r="N223" s="159"/>
      <c r="O223" s="159"/>
      <c r="P223" s="160">
        <f>SUM(P224:P248)</f>
        <v>0</v>
      </c>
      <c r="Q223" s="159"/>
      <c r="R223" s="160">
        <f>SUM(R224:R248)</f>
        <v>0.13942672</v>
      </c>
      <c r="S223" s="159"/>
      <c r="T223" s="161">
        <f>SUM(T224:T248)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4" t="s">
        <v>88</v>
      </c>
      <c r="AT223" s="162" t="s">
        <v>79</v>
      </c>
      <c r="AU223" s="162" t="s">
        <v>88</v>
      </c>
      <c r="AY223" s="154" t="s">
        <v>126</v>
      </c>
      <c r="BK223" s="163">
        <f>SUM(BK224:BK248)</f>
        <v>0</v>
      </c>
    </row>
    <row r="224" s="2" customFormat="1" ht="16.5" customHeight="1">
      <c r="A224" s="40"/>
      <c r="B224" s="166"/>
      <c r="C224" s="167" t="s">
        <v>433</v>
      </c>
      <c r="D224" s="167" t="s">
        <v>129</v>
      </c>
      <c r="E224" s="168" t="s">
        <v>434</v>
      </c>
      <c r="F224" s="169" t="s">
        <v>435</v>
      </c>
      <c r="G224" s="170" t="s">
        <v>306</v>
      </c>
      <c r="H224" s="171">
        <v>9.5199999999999996</v>
      </c>
      <c r="I224" s="172"/>
      <c r="J224" s="173">
        <f>ROUND(I224*H224,2)</f>
        <v>0</v>
      </c>
      <c r="K224" s="169" t="s">
        <v>133</v>
      </c>
      <c r="L224" s="41"/>
      <c r="M224" s="174" t="s">
        <v>3</v>
      </c>
      <c r="N224" s="175" t="s">
        <v>51</v>
      </c>
      <c r="O224" s="74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178" t="s">
        <v>148</v>
      </c>
      <c r="AT224" s="178" t="s">
        <v>129</v>
      </c>
      <c r="AU224" s="178" t="s">
        <v>90</v>
      </c>
      <c r="AY224" s="20" t="s">
        <v>126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20" t="s">
        <v>88</v>
      </c>
      <c r="BK224" s="179">
        <f>ROUND(I224*H224,2)</f>
        <v>0</v>
      </c>
      <c r="BL224" s="20" t="s">
        <v>148</v>
      </c>
      <c r="BM224" s="178" t="s">
        <v>436</v>
      </c>
    </row>
    <row r="225" s="2" customFormat="1">
      <c r="A225" s="40"/>
      <c r="B225" s="41"/>
      <c r="C225" s="40"/>
      <c r="D225" s="180" t="s">
        <v>136</v>
      </c>
      <c r="E225" s="40"/>
      <c r="F225" s="181" t="s">
        <v>437</v>
      </c>
      <c r="G225" s="40"/>
      <c r="H225" s="40"/>
      <c r="I225" s="182"/>
      <c r="J225" s="40"/>
      <c r="K225" s="40"/>
      <c r="L225" s="41"/>
      <c r="M225" s="183"/>
      <c r="N225" s="184"/>
      <c r="O225" s="74"/>
      <c r="P225" s="74"/>
      <c r="Q225" s="74"/>
      <c r="R225" s="74"/>
      <c r="S225" s="74"/>
      <c r="T225" s="75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20" t="s">
        <v>136</v>
      </c>
      <c r="AU225" s="20" t="s">
        <v>90</v>
      </c>
    </row>
    <row r="226" s="2" customFormat="1">
      <c r="A226" s="40"/>
      <c r="B226" s="41"/>
      <c r="C226" s="40"/>
      <c r="D226" s="185" t="s">
        <v>137</v>
      </c>
      <c r="E226" s="40"/>
      <c r="F226" s="186" t="s">
        <v>438</v>
      </c>
      <c r="G226" s="40"/>
      <c r="H226" s="40"/>
      <c r="I226" s="182"/>
      <c r="J226" s="40"/>
      <c r="K226" s="40"/>
      <c r="L226" s="41"/>
      <c r="M226" s="183"/>
      <c r="N226" s="184"/>
      <c r="O226" s="74"/>
      <c r="P226" s="74"/>
      <c r="Q226" s="74"/>
      <c r="R226" s="74"/>
      <c r="S226" s="74"/>
      <c r="T226" s="75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20" t="s">
        <v>137</v>
      </c>
      <c r="AU226" s="20" t="s">
        <v>90</v>
      </c>
    </row>
    <row r="227" s="13" customFormat="1">
      <c r="A227" s="13"/>
      <c r="B227" s="191"/>
      <c r="C227" s="13"/>
      <c r="D227" s="180" t="s">
        <v>234</v>
      </c>
      <c r="E227" s="192" t="s">
        <v>3</v>
      </c>
      <c r="F227" s="193" t="s">
        <v>439</v>
      </c>
      <c r="G227" s="13"/>
      <c r="H227" s="194">
        <v>9.5199999999999996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234</v>
      </c>
      <c r="AU227" s="192" t="s">
        <v>90</v>
      </c>
      <c r="AV227" s="13" t="s">
        <v>90</v>
      </c>
      <c r="AW227" s="13" t="s">
        <v>42</v>
      </c>
      <c r="AX227" s="13" t="s">
        <v>88</v>
      </c>
      <c r="AY227" s="192" t="s">
        <v>126</v>
      </c>
    </row>
    <row r="228" s="2" customFormat="1" ht="33" customHeight="1">
      <c r="A228" s="40"/>
      <c r="B228" s="166"/>
      <c r="C228" s="167" t="s">
        <v>440</v>
      </c>
      <c r="D228" s="167" t="s">
        <v>129</v>
      </c>
      <c r="E228" s="168" t="s">
        <v>441</v>
      </c>
      <c r="F228" s="169" t="s">
        <v>442</v>
      </c>
      <c r="G228" s="170" t="s">
        <v>306</v>
      </c>
      <c r="H228" s="171">
        <v>7.29</v>
      </c>
      <c r="I228" s="172"/>
      <c r="J228" s="173">
        <f>ROUND(I228*H228,2)</f>
        <v>0</v>
      </c>
      <c r="K228" s="169" t="s">
        <v>133</v>
      </c>
      <c r="L228" s="41"/>
      <c r="M228" s="174" t="s">
        <v>3</v>
      </c>
      <c r="N228" s="175" t="s">
        <v>51</v>
      </c>
      <c r="O228" s="74"/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178" t="s">
        <v>148</v>
      </c>
      <c r="AT228" s="178" t="s">
        <v>129</v>
      </c>
      <c r="AU228" s="178" t="s">
        <v>90</v>
      </c>
      <c r="AY228" s="20" t="s">
        <v>126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20" t="s">
        <v>88</v>
      </c>
      <c r="BK228" s="179">
        <f>ROUND(I228*H228,2)</f>
        <v>0</v>
      </c>
      <c r="BL228" s="20" t="s">
        <v>148</v>
      </c>
      <c r="BM228" s="178" t="s">
        <v>443</v>
      </c>
    </row>
    <row r="229" s="2" customFormat="1">
      <c r="A229" s="40"/>
      <c r="B229" s="41"/>
      <c r="C229" s="40"/>
      <c r="D229" s="180" t="s">
        <v>136</v>
      </c>
      <c r="E229" s="40"/>
      <c r="F229" s="181" t="s">
        <v>444</v>
      </c>
      <c r="G229" s="40"/>
      <c r="H229" s="40"/>
      <c r="I229" s="182"/>
      <c r="J229" s="40"/>
      <c r="K229" s="40"/>
      <c r="L229" s="41"/>
      <c r="M229" s="183"/>
      <c r="N229" s="184"/>
      <c r="O229" s="74"/>
      <c r="P229" s="74"/>
      <c r="Q229" s="74"/>
      <c r="R229" s="74"/>
      <c r="S229" s="74"/>
      <c r="T229" s="75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20" t="s">
        <v>136</v>
      </c>
      <c r="AU229" s="20" t="s">
        <v>90</v>
      </c>
    </row>
    <row r="230" s="2" customFormat="1">
      <c r="A230" s="40"/>
      <c r="B230" s="41"/>
      <c r="C230" s="40"/>
      <c r="D230" s="185" t="s">
        <v>137</v>
      </c>
      <c r="E230" s="40"/>
      <c r="F230" s="186" t="s">
        <v>445</v>
      </c>
      <c r="G230" s="40"/>
      <c r="H230" s="40"/>
      <c r="I230" s="182"/>
      <c r="J230" s="40"/>
      <c r="K230" s="40"/>
      <c r="L230" s="41"/>
      <c r="M230" s="183"/>
      <c r="N230" s="184"/>
      <c r="O230" s="74"/>
      <c r="P230" s="74"/>
      <c r="Q230" s="74"/>
      <c r="R230" s="74"/>
      <c r="S230" s="74"/>
      <c r="T230" s="75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20" t="s">
        <v>137</v>
      </c>
      <c r="AU230" s="20" t="s">
        <v>90</v>
      </c>
    </row>
    <row r="231" s="13" customFormat="1">
      <c r="A231" s="13"/>
      <c r="B231" s="191"/>
      <c r="C231" s="13"/>
      <c r="D231" s="180" t="s">
        <v>234</v>
      </c>
      <c r="E231" s="192" t="s">
        <v>3</v>
      </c>
      <c r="F231" s="193" t="s">
        <v>446</v>
      </c>
      <c r="G231" s="13"/>
      <c r="H231" s="194">
        <v>0.89000000000000001</v>
      </c>
      <c r="I231" s="195"/>
      <c r="J231" s="13"/>
      <c r="K231" s="13"/>
      <c r="L231" s="191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234</v>
      </c>
      <c r="AU231" s="192" t="s">
        <v>90</v>
      </c>
      <c r="AV231" s="13" t="s">
        <v>90</v>
      </c>
      <c r="AW231" s="13" t="s">
        <v>42</v>
      </c>
      <c r="AX231" s="13" t="s">
        <v>80</v>
      </c>
      <c r="AY231" s="192" t="s">
        <v>126</v>
      </c>
    </row>
    <row r="232" s="13" customFormat="1">
      <c r="A232" s="13"/>
      <c r="B232" s="191"/>
      <c r="C232" s="13"/>
      <c r="D232" s="180" t="s">
        <v>234</v>
      </c>
      <c r="E232" s="192" t="s">
        <v>3</v>
      </c>
      <c r="F232" s="193" t="s">
        <v>447</v>
      </c>
      <c r="G232" s="13"/>
      <c r="H232" s="194">
        <v>2.54</v>
      </c>
      <c r="I232" s="195"/>
      <c r="J232" s="13"/>
      <c r="K232" s="13"/>
      <c r="L232" s="191"/>
      <c r="M232" s="196"/>
      <c r="N232" s="197"/>
      <c r="O232" s="197"/>
      <c r="P232" s="197"/>
      <c r="Q232" s="197"/>
      <c r="R232" s="197"/>
      <c r="S232" s="197"/>
      <c r="T232" s="19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2" t="s">
        <v>234</v>
      </c>
      <c r="AU232" s="192" t="s">
        <v>90</v>
      </c>
      <c r="AV232" s="13" t="s">
        <v>90</v>
      </c>
      <c r="AW232" s="13" t="s">
        <v>42</v>
      </c>
      <c r="AX232" s="13" t="s">
        <v>80</v>
      </c>
      <c r="AY232" s="192" t="s">
        <v>126</v>
      </c>
    </row>
    <row r="233" s="13" customFormat="1">
      <c r="A233" s="13"/>
      <c r="B233" s="191"/>
      <c r="C233" s="13"/>
      <c r="D233" s="180" t="s">
        <v>234</v>
      </c>
      <c r="E233" s="192" t="s">
        <v>3</v>
      </c>
      <c r="F233" s="193" t="s">
        <v>448</v>
      </c>
      <c r="G233" s="13"/>
      <c r="H233" s="194">
        <v>3.8599999999999999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234</v>
      </c>
      <c r="AU233" s="192" t="s">
        <v>90</v>
      </c>
      <c r="AV233" s="13" t="s">
        <v>90</v>
      </c>
      <c r="AW233" s="13" t="s">
        <v>42</v>
      </c>
      <c r="AX233" s="13" t="s">
        <v>80</v>
      </c>
      <c r="AY233" s="192" t="s">
        <v>126</v>
      </c>
    </row>
    <row r="234" s="14" customFormat="1">
      <c r="A234" s="14"/>
      <c r="B234" s="199"/>
      <c r="C234" s="14"/>
      <c r="D234" s="180" t="s">
        <v>234</v>
      </c>
      <c r="E234" s="200" t="s">
        <v>3</v>
      </c>
      <c r="F234" s="201" t="s">
        <v>266</v>
      </c>
      <c r="G234" s="14"/>
      <c r="H234" s="202">
        <v>7.29</v>
      </c>
      <c r="I234" s="203"/>
      <c r="J234" s="14"/>
      <c r="K234" s="14"/>
      <c r="L234" s="199"/>
      <c r="M234" s="204"/>
      <c r="N234" s="205"/>
      <c r="O234" s="205"/>
      <c r="P234" s="205"/>
      <c r="Q234" s="205"/>
      <c r="R234" s="205"/>
      <c r="S234" s="205"/>
      <c r="T234" s="20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0" t="s">
        <v>234</v>
      </c>
      <c r="AU234" s="200" t="s">
        <v>90</v>
      </c>
      <c r="AV234" s="14" t="s">
        <v>148</v>
      </c>
      <c r="AW234" s="14" t="s">
        <v>42</v>
      </c>
      <c r="AX234" s="14" t="s">
        <v>88</v>
      </c>
      <c r="AY234" s="200" t="s">
        <v>126</v>
      </c>
    </row>
    <row r="235" s="2" customFormat="1" ht="24.15" customHeight="1">
      <c r="A235" s="40"/>
      <c r="B235" s="166"/>
      <c r="C235" s="167" t="s">
        <v>449</v>
      </c>
      <c r="D235" s="167" t="s">
        <v>129</v>
      </c>
      <c r="E235" s="168" t="s">
        <v>450</v>
      </c>
      <c r="F235" s="169" t="s">
        <v>451</v>
      </c>
      <c r="G235" s="170" t="s">
        <v>230</v>
      </c>
      <c r="H235" s="171">
        <v>10.499000000000001</v>
      </c>
      <c r="I235" s="172"/>
      <c r="J235" s="173">
        <f>ROUND(I235*H235,2)</f>
        <v>0</v>
      </c>
      <c r="K235" s="169" t="s">
        <v>133</v>
      </c>
      <c r="L235" s="41"/>
      <c r="M235" s="174" t="s">
        <v>3</v>
      </c>
      <c r="N235" s="175" t="s">
        <v>51</v>
      </c>
      <c r="O235" s="74"/>
      <c r="P235" s="176">
        <f>O235*H235</f>
        <v>0</v>
      </c>
      <c r="Q235" s="176">
        <v>0.01328</v>
      </c>
      <c r="R235" s="176">
        <f>Q235*H235</f>
        <v>0.13942672</v>
      </c>
      <c r="S235" s="176">
        <v>0</v>
      </c>
      <c r="T235" s="17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178" t="s">
        <v>148</v>
      </c>
      <c r="AT235" s="178" t="s">
        <v>129</v>
      </c>
      <c r="AU235" s="178" t="s">
        <v>90</v>
      </c>
      <c r="AY235" s="20" t="s">
        <v>126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20" t="s">
        <v>88</v>
      </c>
      <c r="BK235" s="179">
        <f>ROUND(I235*H235,2)</f>
        <v>0</v>
      </c>
      <c r="BL235" s="20" t="s">
        <v>148</v>
      </c>
      <c r="BM235" s="178" t="s">
        <v>452</v>
      </c>
    </row>
    <row r="236" s="2" customFormat="1">
      <c r="A236" s="40"/>
      <c r="B236" s="41"/>
      <c r="C236" s="40"/>
      <c r="D236" s="180" t="s">
        <v>136</v>
      </c>
      <c r="E236" s="40"/>
      <c r="F236" s="181" t="s">
        <v>453</v>
      </c>
      <c r="G236" s="40"/>
      <c r="H236" s="40"/>
      <c r="I236" s="182"/>
      <c r="J236" s="40"/>
      <c r="K236" s="40"/>
      <c r="L236" s="41"/>
      <c r="M236" s="183"/>
      <c r="N236" s="184"/>
      <c r="O236" s="74"/>
      <c r="P236" s="74"/>
      <c r="Q236" s="74"/>
      <c r="R236" s="74"/>
      <c r="S236" s="74"/>
      <c r="T236" s="75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20" t="s">
        <v>136</v>
      </c>
      <c r="AU236" s="20" t="s">
        <v>90</v>
      </c>
    </row>
    <row r="237" s="2" customFormat="1">
      <c r="A237" s="40"/>
      <c r="B237" s="41"/>
      <c r="C237" s="40"/>
      <c r="D237" s="185" t="s">
        <v>137</v>
      </c>
      <c r="E237" s="40"/>
      <c r="F237" s="186" t="s">
        <v>454</v>
      </c>
      <c r="G237" s="40"/>
      <c r="H237" s="40"/>
      <c r="I237" s="182"/>
      <c r="J237" s="40"/>
      <c r="K237" s="40"/>
      <c r="L237" s="41"/>
      <c r="M237" s="183"/>
      <c r="N237" s="184"/>
      <c r="O237" s="74"/>
      <c r="P237" s="74"/>
      <c r="Q237" s="74"/>
      <c r="R237" s="74"/>
      <c r="S237" s="74"/>
      <c r="T237" s="75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20" t="s">
        <v>137</v>
      </c>
      <c r="AU237" s="20" t="s">
        <v>90</v>
      </c>
    </row>
    <row r="238" s="13" customFormat="1">
      <c r="A238" s="13"/>
      <c r="B238" s="191"/>
      <c r="C238" s="13"/>
      <c r="D238" s="180" t="s">
        <v>234</v>
      </c>
      <c r="E238" s="192" t="s">
        <v>3</v>
      </c>
      <c r="F238" s="193" t="s">
        <v>455</v>
      </c>
      <c r="G238" s="13"/>
      <c r="H238" s="194">
        <v>2.6600000000000001</v>
      </c>
      <c r="I238" s="195"/>
      <c r="J238" s="13"/>
      <c r="K238" s="13"/>
      <c r="L238" s="191"/>
      <c r="M238" s="196"/>
      <c r="N238" s="197"/>
      <c r="O238" s="197"/>
      <c r="P238" s="197"/>
      <c r="Q238" s="197"/>
      <c r="R238" s="197"/>
      <c r="S238" s="197"/>
      <c r="T238" s="19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2" t="s">
        <v>234</v>
      </c>
      <c r="AU238" s="192" t="s">
        <v>90</v>
      </c>
      <c r="AV238" s="13" t="s">
        <v>90</v>
      </c>
      <c r="AW238" s="13" t="s">
        <v>42</v>
      </c>
      <c r="AX238" s="13" t="s">
        <v>80</v>
      </c>
      <c r="AY238" s="192" t="s">
        <v>126</v>
      </c>
    </row>
    <row r="239" s="13" customFormat="1">
      <c r="A239" s="13"/>
      <c r="B239" s="191"/>
      <c r="C239" s="13"/>
      <c r="D239" s="180" t="s">
        <v>234</v>
      </c>
      <c r="E239" s="192" t="s">
        <v>3</v>
      </c>
      <c r="F239" s="193" t="s">
        <v>456</v>
      </c>
      <c r="G239" s="13"/>
      <c r="H239" s="194">
        <v>3.4199999999999999</v>
      </c>
      <c r="I239" s="195"/>
      <c r="J239" s="13"/>
      <c r="K239" s="13"/>
      <c r="L239" s="191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234</v>
      </c>
      <c r="AU239" s="192" t="s">
        <v>90</v>
      </c>
      <c r="AV239" s="13" t="s">
        <v>90</v>
      </c>
      <c r="AW239" s="13" t="s">
        <v>42</v>
      </c>
      <c r="AX239" s="13" t="s">
        <v>80</v>
      </c>
      <c r="AY239" s="192" t="s">
        <v>126</v>
      </c>
    </row>
    <row r="240" s="13" customFormat="1">
      <c r="A240" s="13"/>
      <c r="B240" s="191"/>
      <c r="C240" s="13"/>
      <c r="D240" s="180" t="s">
        <v>234</v>
      </c>
      <c r="E240" s="192" t="s">
        <v>3</v>
      </c>
      <c r="F240" s="193" t="s">
        <v>457</v>
      </c>
      <c r="G240" s="13"/>
      <c r="H240" s="194">
        <v>4.4189999999999996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234</v>
      </c>
      <c r="AU240" s="192" t="s">
        <v>90</v>
      </c>
      <c r="AV240" s="13" t="s">
        <v>90</v>
      </c>
      <c r="AW240" s="13" t="s">
        <v>42</v>
      </c>
      <c r="AX240" s="13" t="s">
        <v>80</v>
      </c>
      <c r="AY240" s="192" t="s">
        <v>126</v>
      </c>
    </row>
    <row r="241" s="14" customFormat="1">
      <c r="A241" s="14"/>
      <c r="B241" s="199"/>
      <c r="C241" s="14"/>
      <c r="D241" s="180" t="s">
        <v>234</v>
      </c>
      <c r="E241" s="200" t="s">
        <v>3</v>
      </c>
      <c r="F241" s="201" t="s">
        <v>266</v>
      </c>
      <c r="G241" s="14"/>
      <c r="H241" s="202">
        <v>10.499000000000001</v>
      </c>
      <c r="I241" s="203"/>
      <c r="J241" s="14"/>
      <c r="K241" s="14"/>
      <c r="L241" s="199"/>
      <c r="M241" s="204"/>
      <c r="N241" s="205"/>
      <c r="O241" s="205"/>
      <c r="P241" s="205"/>
      <c r="Q241" s="205"/>
      <c r="R241" s="205"/>
      <c r="S241" s="205"/>
      <c r="T241" s="20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0" t="s">
        <v>234</v>
      </c>
      <c r="AU241" s="200" t="s">
        <v>90</v>
      </c>
      <c r="AV241" s="14" t="s">
        <v>148</v>
      </c>
      <c r="AW241" s="14" t="s">
        <v>42</v>
      </c>
      <c r="AX241" s="14" t="s">
        <v>88</v>
      </c>
      <c r="AY241" s="200" t="s">
        <v>126</v>
      </c>
    </row>
    <row r="242" s="2" customFormat="1" ht="24.15" customHeight="1">
      <c r="A242" s="40"/>
      <c r="B242" s="166"/>
      <c r="C242" s="167" t="s">
        <v>458</v>
      </c>
      <c r="D242" s="167" t="s">
        <v>129</v>
      </c>
      <c r="E242" s="168" t="s">
        <v>459</v>
      </c>
      <c r="F242" s="169" t="s">
        <v>460</v>
      </c>
      <c r="G242" s="170" t="s">
        <v>230</v>
      </c>
      <c r="H242" s="171">
        <v>10.499000000000001</v>
      </c>
      <c r="I242" s="172"/>
      <c r="J242" s="173">
        <f>ROUND(I242*H242,2)</f>
        <v>0</v>
      </c>
      <c r="K242" s="169" t="s">
        <v>133</v>
      </c>
      <c r="L242" s="41"/>
      <c r="M242" s="174" t="s">
        <v>3</v>
      </c>
      <c r="N242" s="175" t="s">
        <v>51</v>
      </c>
      <c r="O242" s="74"/>
      <c r="P242" s="176">
        <f>O242*H242</f>
        <v>0</v>
      </c>
      <c r="Q242" s="176">
        <v>0</v>
      </c>
      <c r="R242" s="176">
        <f>Q242*H242</f>
        <v>0</v>
      </c>
      <c r="S242" s="176">
        <v>0</v>
      </c>
      <c r="T242" s="17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178" t="s">
        <v>148</v>
      </c>
      <c r="AT242" s="178" t="s">
        <v>129</v>
      </c>
      <c r="AU242" s="178" t="s">
        <v>90</v>
      </c>
      <c r="AY242" s="20" t="s">
        <v>126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20" t="s">
        <v>88</v>
      </c>
      <c r="BK242" s="179">
        <f>ROUND(I242*H242,2)</f>
        <v>0</v>
      </c>
      <c r="BL242" s="20" t="s">
        <v>148</v>
      </c>
      <c r="BM242" s="178" t="s">
        <v>461</v>
      </c>
    </row>
    <row r="243" s="2" customFormat="1">
      <c r="A243" s="40"/>
      <c r="B243" s="41"/>
      <c r="C243" s="40"/>
      <c r="D243" s="180" t="s">
        <v>136</v>
      </c>
      <c r="E243" s="40"/>
      <c r="F243" s="181" t="s">
        <v>462</v>
      </c>
      <c r="G243" s="40"/>
      <c r="H243" s="40"/>
      <c r="I243" s="182"/>
      <c r="J243" s="40"/>
      <c r="K243" s="40"/>
      <c r="L243" s="41"/>
      <c r="M243" s="183"/>
      <c r="N243" s="184"/>
      <c r="O243" s="74"/>
      <c r="P243" s="74"/>
      <c r="Q243" s="74"/>
      <c r="R243" s="74"/>
      <c r="S243" s="74"/>
      <c r="T243" s="75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20" t="s">
        <v>136</v>
      </c>
      <c r="AU243" s="20" t="s">
        <v>90</v>
      </c>
    </row>
    <row r="244" s="2" customFormat="1">
      <c r="A244" s="40"/>
      <c r="B244" s="41"/>
      <c r="C244" s="40"/>
      <c r="D244" s="185" t="s">
        <v>137</v>
      </c>
      <c r="E244" s="40"/>
      <c r="F244" s="186" t="s">
        <v>463</v>
      </c>
      <c r="G244" s="40"/>
      <c r="H244" s="40"/>
      <c r="I244" s="182"/>
      <c r="J244" s="40"/>
      <c r="K244" s="40"/>
      <c r="L244" s="41"/>
      <c r="M244" s="183"/>
      <c r="N244" s="184"/>
      <c r="O244" s="74"/>
      <c r="P244" s="74"/>
      <c r="Q244" s="74"/>
      <c r="R244" s="74"/>
      <c r="S244" s="74"/>
      <c r="T244" s="75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20" t="s">
        <v>137</v>
      </c>
      <c r="AU244" s="20" t="s">
        <v>90</v>
      </c>
    </row>
    <row r="245" s="13" customFormat="1">
      <c r="A245" s="13"/>
      <c r="B245" s="191"/>
      <c r="C245" s="13"/>
      <c r="D245" s="180" t="s">
        <v>234</v>
      </c>
      <c r="E245" s="192" t="s">
        <v>3</v>
      </c>
      <c r="F245" s="193" t="s">
        <v>455</v>
      </c>
      <c r="G245" s="13"/>
      <c r="H245" s="194">
        <v>2.6600000000000001</v>
      </c>
      <c r="I245" s="195"/>
      <c r="J245" s="13"/>
      <c r="K245" s="13"/>
      <c r="L245" s="191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234</v>
      </c>
      <c r="AU245" s="192" t="s">
        <v>90</v>
      </c>
      <c r="AV245" s="13" t="s">
        <v>90</v>
      </c>
      <c r="AW245" s="13" t="s">
        <v>42</v>
      </c>
      <c r="AX245" s="13" t="s">
        <v>80</v>
      </c>
      <c r="AY245" s="192" t="s">
        <v>126</v>
      </c>
    </row>
    <row r="246" s="13" customFormat="1">
      <c r="A246" s="13"/>
      <c r="B246" s="191"/>
      <c r="C246" s="13"/>
      <c r="D246" s="180" t="s">
        <v>234</v>
      </c>
      <c r="E246" s="192" t="s">
        <v>3</v>
      </c>
      <c r="F246" s="193" t="s">
        <v>456</v>
      </c>
      <c r="G246" s="13"/>
      <c r="H246" s="194">
        <v>3.4199999999999999</v>
      </c>
      <c r="I246" s="195"/>
      <c r="J246" s="13"/>
      <c r="K246" s="13"/>
      <c r="L246" s="191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234</v>
      </c>
      <c r="AU246" s="192" t="s">
        <v>90</v>
      </c>
      <c r="AV246" s="13" t="s">
        <v>90</v>
      </c>
      <c r="AW246" s="13" t="s">
        <v>42</v>
      </c>
      <c r="AX246" s="13" t="s">
        <v>80</v>
      </c>
      <c r="AY246" s="192" t="s">
        <v>126</v>
      </c>
    </row>
    <row r="247" s="13" customFormat="1">
      <c r="A247" s="13"/>
      <c r="B247" s="191"/>
      <c r="C247" s="13"/>
      <c r="D247" s="180" t="s">
        <v>234</v>
      </c>
      <c r="E247" s="192" t="s">
        <v>3</v>
      </c>
      <c r="F247" s="193" t="s">
        <v>457</v>
      </c>
      <c r="G247" s="13"/>
      <c r="H247" s="194">
        <v>4.4189999999999996</v>
      </c>
      <c r="I247" s="195"/>
      <c r="J247" s="13"/>
      <c r="K247" s="13"/>
      <c r="L247" s="191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2" t="s">
        <v>234</v>
      </c>
      <c r="AU247" s="192" t="s">
        <v>90</v>
      </c>
      <c r="AV247" s="13" t="s">
        <v>90</v>
      </c>
      <c r="AW247" s="13" t="s">
        <v>42</v>
      </c>
      <c r="AX247" s="13" t="s">
        <v>80</v>
      </c>
      <c r="AY247" s="192" t="s">
        <v>126</v>
      </c>
    </row>
    <row r="248" s="14" customFormat="1">
      <c r="A248" s="14"/>
      <c r="B248" s="199"/>
      <c r="C248" s="14"/>
      <c r="D248" s="180" t="s">
        <v>234</v>
      </c>
      <c r="E248" s="200" t="s">
        <v>3</v>
      </c>
      <c r="F248" s="201" t="s">
        <v>266</v>
      </c>
      <c r="G248" s="14"/>
      <c r="H248" s="202">
        <v>10.499000000000001</v>
      </c>
      <c r="I248" s="203"/>
      <c r="J248" s="14"/>
      <c r="K248" s="14"/>
      <c r="L248" s="199"/>
      <c r="M248" s="204"/>
      <c r="N248" s="205"/>
      <c r="O248" s="205"/>
      <c r="P248" s="205"/>
      <c r="Q248" s="205"/>
      <c r="R248" s="205"/>
      <c r="S248" s="205"/>
      <c r="T248" s="20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0" t="s">
        <v>234</v>
      </c>
      <c r="AU248" s="200" t="s">
        <v>90</v>
      </c>
      <c r="AV248" s="14" t="s">
        <v>148</v>
      </c>
      <c r="AW248" s="14" t="s">
        <v>42</v>
      </c>
      <c r="AX248" s="14" t="s">
        <v>88</v>
      </c>
      <c r="AY248" s="200" t="s">
        <v>126</v>
      </c>
    </row>
    <row r="249" s="12" customFormat="1" ht="22.8" customHeight="1">
      <c r="A249" s="12"/>
      <c r="B249" s="153"/>
      <c r="C249" s="12"/>
      <c r="D249" s="154" t="s">
        <v>79</v>
      </c>
      <c r="E249" s="164" t="s">
        <v>125</v>
      </c>
      <c r="F249" s="164" t="s">
        <v>464</v>
      </c>
      <c r="G249" s="12"/>
      <c r="H249" s="12"/>
      <c r="I249" s="156"/>
      <c r="J249" s="165">
        <f>BK249</f>
        <v>0</v>
      </c>
      <c r="K249" s="12"/>
      <c r="L249" s="153"/>
      <c r="M249" s="158"/>
      <c r="N249" s="159"/>
      <c r="O249" s="159"/>
      <c r="P249" s="160">
        <f>SUM(P250:P277)</f>
        <v>0</v>
      </c>
      <c r="Q249" s="159"/>
      <c r="R249" s="160">
        <f>SUM(R250:R277)</f>
        <v>6.1598999999999995</v>
      </c>
      <c r="S249" s="159"/>
      <c r="T249" s="161">
        <f>SUM(T250:T277)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4" t="s">
        <v>88</v>
      </c>
      <c r="AT249" s="162" t="s">
        <v>79</v>
      </c>
      <c r="AU249" s="162" t="s">
        <v>88</v>
      </c>
      <c r="AY249" s="154" t="s">
        <v>126</v>
      </c>
      <c r="BK249" s="163">
        <f>SUM(BK250:BK277)</f>
        <v>0</v>
      </c>
    </row>
    <row r="250" s="2" customFormat="1" ht="24.15" customHeight="1">
      <c r="A250" s="40"/>
      <c r="B250" s="166"/>
      <c r="C250" s="167" t="s">
        <v>465</v>
      </c>
      <c r="D250" s="167" t="s">
        <v>129</v>
      </c>
      <c r="E250" s="168" t="s">
        <v>466</v>
      </c>
      <c r="F250" s="169" t="s">
        <v>467</v>
      </c>
      <c r="G250" s="170" t="s">
        <v>230</v>
      </c>
      <c r="H250" s="171">
        <v>65</v>
      </c>
      <c r="I250" s="172"/>
      <c r="J250" s="173">
        <f>ROUND(I250*H250,2)</f>
        <v>0</v>
      </c>
      <c r="K250" s="169" t="s">
        <v>133</v>
      </c>
      <c r="L250" s="41"/>
      <c r="M250" s="174" t="s">
        <v>3</v>
      </c>
      <c r="N250" s="175" t="s">
        <v>51</v>
      </c>
      <c r="O250" s="74"/>
      <c r="P250" s="176">
        <f>O250*H250</f>
        <v>0</v>
      </c>
      <c r="Q250" s="176">
        <v>0</v>
      </c>
      <c r="R250" s="176">
        <f>Q250*H250</f>
        <v>0</v>
      </c>
      <c r="S250" s="176">
        <v>0</v>
      </c>
      <c r="T250" s="177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178" t="s">
        <v>148</v>
      </c>
      <c r="AT250" s="178" t="s">
        <v>129</v>
      </c>
      <c r="AU250" s="178" t="s">
        <v>90</v>
      </c>
      <c r="AY250" s="20" t="s">
        <v>126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20" t="s">
        <v>88</v>
      </c>
      <c r="BK250" s="179">
        <f>ROUND(I250*H250,2)</f>
        <v>0</v>
      </c>
      <c r="BL250" s="20" t="s">
        <v>148</v>
      </c>
      <c r="BM250" s="178" t="s">
        <v>468</v>
      </c>
    </row>
    <row r="251" s="2" customFormat="1">
      <c r="A251" s="40"/>
      <c r="B251" s="41"/>
      <c r="C251" s="40"/>
      <c r="D251" s="180" t="s">
        <v>136</v>
      </c>
      <c r="E251" s="40"/>
      <c r="F251" s="181" t="s">
        <v>469</v>
      </c>
      <c r="G251" s="40"/>
      <c r="H251" s="40"/>
      <c r="I251" s="182"/>
      <c r="J251" s="40"/>
      <c r="K251" s="40"/>
      <c r="L251" s="41"/>
      <c r="M251" s="183"/>
      <c r="N251" s="184"/>
      <c r="O251" s="74"/>
      <c r="P251" s="74"/>
      <c r="Q251" s="74"/>
      <c r="R251" s="74"/>
      <c r="S251" s="74"/>
      <c r="T251" s="75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20" t="s">
        <v>136</v>
      </c>
      <c r="AU251" s="20" t="s">
        <v>90</v>
      </c>
    </row>
    <row r="252" s="2" customFormat="1">
      <c r="A252" s="40"/>
      <c r="B252" s="41"/>
      <c r="C252" s="40"/>
      <c r="D252" s="185" t="s">
        <v>137</v>
      </c>
      <c r="E252" s="40"/>
      <c r="F252" s="186" t="s">
        <v>470</v>
      </c>
      <c r="G252" s="40"/>
      <c r="H252" s="40"/>
      <c r="I252" s="182"/>
      <c r="J252" s="40"/>
      <c r="K252" s="40"/>
      <c r="L252" s="41"/>
      <c r="M252" s="183"/>
      <c r="N252" s="184"/>
      <c r="O252" s="74"/>
      <c r="P252" s="74"/>
      <c r="Q252" s="74"/>
      <c r="R252" s="74"/>
      <c r="S252" s="74"/>
      <c r="T252" s="75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20" t="s">
        <v>137</v>
      </c>
      <c r="AU252" s="20" t="s">
        <v>90</v>
      </c>
    </row>
    <row r="253" s="13" customFormat="1">
      <c r="A253" s="13"/>
      <c r="B253" s="191"/>
      <c r="C253" s="13"/>
      <c r="D253" s="180" t="s">
        <v>234</v>
      </c>
      <c r="E253" s="192" t="s">
        <v>3</v>
      </c>
      <c r="F253" s="193" t="s">
        <v>471</v>
      </c>
      <c r="G253" s="13"/>
      <c r="H253" s="194">
        <v>65</v>
      </c>
      <c r="I253" s="195"/>
      <c r="J253" s="13"/>
      <c r="K253" s="13"/>
      <c r="L253" s="191"/>
      <c r="M253" s="196"/>
      <c r="N253" s="197"/>
      <c r="O253" s="197"/>
      <c r="P253" s="197"/>
      <c r="Q253" s="197"/>
      <c r="R253" s="197"/>
      <c r="S253" s="197"/>
      <c r="T253" s="19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234</v>
      </c>
      <c r="AU253" s="192" t="s">
        <v>90</v>
      </c>
      <c r="AV253" s="13" t="s">
        <v>90</v>
      </c>
      <c r="AW253" s="13" t="s">
        <v>42</v>
      </c>
      <c r="AX253" s="13" t="s">
        <v>88</v>
      </c>
      <c r="AY253" s="192" t="s">
        <v>126</v>
      </c>
    </row>
    <row r="254" s="2" customFormat="1" ht="21.75" customHeight="1">
      <c r="A254" s="40"/>
      <c r="B254" s="166"/>
      <c r="C254" s="167" t="s">
        <v>472</v>
      </c>
      <c r="D254" s="167" t="s">
        <v>129</v>
      </c>
      <c r="E254" s="168" t="s">
        <v>473</v>
      </c>
      <c r="F254" s="169" t="s">
        <v>474</v>
      </c>
      <c r="G254" s="170" t="s">
        <v>230</v>
      </c>
      <c r="H254" s="171">
        <v>60</v>
      </c>
      <c r="I254" s="172"/>
      <c r="J254" s="173">
        <f>ROUND(I254*H254,2)</f>
        <v>0</v>
      </c>
      <c r="K254" s="169" t="s">
        <v>133</v>
      </c>
      <c r="L254" s="41"/>
      <c r="M254" s="174" t="s">
        <v>3</v>
      </c>
      <c r="N254" s="175" t="s">
        <v>51</v>
      </c>
      <c r="O254" s="74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178" t="s">
        <v>148</v>
      </c>
      <c r="AT254" s="178" t="s">
        <v>129</v>
      </c>
      <c r="AU254" s="178" t="s">
        <v>90</v>
      </c>
      <c r="AY254" s="20" t="s">
        <v>126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20" t="s">
        <v>88</v>
      </c>
      <c r="BK254" s="179">
        <f>ROUND(I254*H254,2)</f>
        <v>0</v>
      </c>
      <c r="BL254" s="20" t="s">
        <v>148</v>
      </c>
      <c r="BM254" s="178" t="s">
        <v>475</v>
      </c>
    </row>
    <row r="255" s="2" customFormat="1">
      <c r="A255" s="40"/>
      <c r="B255" s="41"/>
      <c r="C255" s="40"/>
      <c r="D255" s="180" t="s">
        <v>136</v>
      </c>
      <c r="E255" s="40"/>
      <c r="F255" s="181" t="s">
        <v>476</v>
      </c>
      <c r="G255" s="40"/>
      <c r="H255" s="40"/>
      <c r="I255" s="182"/>
      <c r="J255" s="40"/>
      <c r="K255" s="40"/>
      <c r="L255" s="41"/>
      <c r="M255" s="183"/>
      <c r="N255" s="184"/>
      <c r="O255" s="74"/>
      <c r="P255" s="74"/>
      <c r="Q255" s="74"/>
      <c r="R255" s="74"/>
      <c r="S255" s="74"/>
      <c r="T255" s="75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20" t="s">
        <v>136</v>
      </c>
      <c r="AU255" s="20" t="s">
        <v>90</v>
      </c>
    </row>
    <row r="256" s="2" customFormat="1">
      <c r="A256" s="40"/>
      <c r="B256" s="41"/>
      <c r="C256" s="40"/>
      <c r="D256" s="185" t="s">
        <v>137</v>
      </c>
      <c r="E256" s="40"/>
      <c r="F256" s="186" t="s">
        <v>477</v>
      </c>
      <c r="G256" s="40"/>
      <c r="H256" s="40"/>
      <c r="I256" s="182"/>
      <c r="J256" s="40"/>
      <c r="K256" s="40"/>
      <c r="L256" s="41"/>
      <c r="M256" s="183"/>
      <c r="N256" s="184"/>
      <c r="O256" s="74"/>
      <c r="P256" s="74"/>
      <c r="Q256" s="74"/>
      <c r="R256" s="74"/>
      <c r="S256" s="74"/>
      <c r="T256" s="75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20" t="s">
        <v>137</v>
      </c>
      <c r="AU256" s="20" t="s">
        <v>90</v>
      </c>
    </row>
    <row r="257" s="13" customFormat="1">
      <c r="A257" s="13"/>
      <c r="B257" s="191"/>
      <c r="C257" s="13"/>
      <c r="D257" s="180" t="s">
        <v>234</v>
      </c>
      <c r="E257" s="192" t="s">
        <v>3</v>
      </c>
      <c r="F257" s="193" t="s">
        <v>478</v>
      </c>
      <c r="G257" s="13"/>
      <c r="H257" s="194">
        <v>60</v>
      </c>
      <c r="I257" s="195"/>
      <c r="J257" s="13"/>
      <c r="K257" s="13"/>
      <c r="L257" s="191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234</v>
      </c>
      <c r="AU257" s="192" t="s">
        <v>90</v>
      </c>
      <c r="AV257" s="13" t="s">
        <v>90</v>
      </c>
      <c r="AW257" s="13" t="s">
        <v>42</v>
      </c>
      <c r="AX257" s="13" t="s">
        <v>88</v>
      </c>
      <c r="AY257" s="192" t="s">
        <v>126</v>
      </c>
    </row>
    <row r="258" s="2" customFormat="1" ht="33" customHeight="1">
      <c r="A258" s="40"/>
      <c r="B258" s="166"/>
      <c r="C258" s="167" t="s">
        <v>479</v>
      </c>
      <c r="D258" s="167" t="s">
        <v>129</v>
      </c>
      <c r="E258" s="168" t="s">
        <v>480</v>
      </c>
      <c r="F258" s="169" t="s">
        <v>481</v>
      </c>
      <c r="G258" s="170" t="s">
        <v>230</v>
      </c>
      <c r="H258" s="171">
        <v>60</v>
      </c>
      <c r="I258" s="172"/>
      <c r="J258" s="173">
        <f>ROUND(I258*H258,2)</f>
        <v>0</v>
      </c>
      <c r="K258" s="169" t="s">
        <v>133</v>
      </c>
      <c r="L258" s="41"/>
      <c r="M258" s="174" t="s">
        <v>3</v>
      </c>
      <c r="N258" s="175" t="s">
        <v>51</v>
      </c>
      <c r="O258" s="74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178" t="s">
        <v>148</v>
      </c>
      <c r="AT258" s="178" t="s">
        <v>129</v>
      </c>
      <c r="AU258" s="178" t="s">
        <v>90</v>
      </c>
      <c r="AY258" s="20" t="s">
        <v>126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20" t="s">
        <v>88</v>
      </c>
      <c r="BK258" s="179">
        <f>ROUND(I258*H258,2)</f>
        <v>0</v>
      </c>
      <c r="BL258" s="20" t="s">
        <v>148</v>
      </c>
      <c r="BM258" s="178" t="s">
        <v>482</v>
      </c>
    </row>
    <row r="259" s="2" customFormat="1">
      <c r="A259" s="40"/>
      <c r="B259" s="41"/>
      <c r="C259" s="40"/>
      <c r="D259" s="180" t="s">
        <v>136</v>
      </c>
      <c r="E259" s="40"/>
      <c r="F259" s="181" t="s">
        <v>483</v>
      </c>
      <c r="G259" s="40"/>
      <c r="H259" s="40"/>
      <c r="I259" s="182"/>
      <c r="J259" s="40"/>
      <c r="K259" s="40"/>
      <c r="L259" s="41"/>
      <c r="M259" s="183"/>
      <c r="N259" s="184"/>
      <c r="O259" s="74"/>
      <c r="P259" s="74"/>
      <c r="Q259" s="74"/>
      <c r="R259" s="74"/>
      <c r="S259" s="74"/>
      <c r="T259" s="75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20" t="s">
        <v>136</v>
      </c>
      <c r="AU259" s="20" t="s">
        <v>90</v>
      </c>
    </row>
    <row r="260" s="2" customFormat="1">
      <c r="A260" s="40"/>
      <c r="B260" s="41"/>
      <c r="C260" s="40"/>
      <c r="D260" s="185" t="s">
        <v>137</v>
      </c>
      <c r="E260" s="40"/>
      <c r="F260" s="186" t="s">
        <v>484</v>
      </c>
      <c r="G260" s="40"/>
      <c r="H260" s="40"/>
      <c r="I260" s="182"/>
      <c r="J260" s="40"/>
      <c r="K260" s="40"/>
      <c r="L260" s="41"/>
      <c r="M260" s="183"/>
      <c r="N260" s="184"/>
      <c r="O260" s="74"/>
      <c r="P260" s="74"/>
      <c r="Q260" s="74"/>
      <c r="R260" s="74"/>
      <c r="S260" s="74"/>
      <c r="T260" s="75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20" t="s">
        <v>137</v>
      </c>
      <c r="AU260" s="20" t="s">
        <v>90</v>
      </c>
    </row>
    <row r="261" s="13" customFormat="1">
      <c r="A261" s="13"/>
      <c r="B261" s="191"/>
      <c r="C261" s="13"/>
      <c r="D261" s="180" t="s">
        <v>234</v>
      </c>
      <c r="E261" s="192" t="s">
        <v>3</v>
      </c>
      <c r="F261" s="193" t="s">
        <v>478</v>
      </c>
      <c r="G261" s="13"/>
      <c r="H261" s="194">
        <v>60</v>
      </c>
      <c r="I261" s="195"/>
      <c r="J261" s="13"/>
      <c r="K261" s="13"/>
      <c r="L261" s="191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234</v>
      </c>
      <c r="AU261" s="192" t="s">
        <v>90</v>
      </c>
      <c r="AV261" s="13" t="s">
        <v>90</v>
      </c>
      <c r="AW261" s="13" t="s">
        <v>42</v>
      </c>
      <c r="AX261" s="13" t="s">
        <v>88</v>
      </c>
      <c r="AY261" s="192" t="s">
        <v>126</v>
      </c>
    </row>
    <row r="262" s="2" customFormat="1" ht="24.15" customHeight="1">
      <c r="A262" s="40"/>
      <c r="B262" s="166"/>
      <c r="C262" s="167" t="s">
        <v>485</v>
      </c>
      <c r="D262" s="167" t="s">
        <v>129</v>
      </c>
      <c r="E262" s="168" t="s">
        <v>486</v>
      </c>
      <c r="F262" s="169" t="s">
        <v>487</v>
      </c>
      <c r="G262" s="170" t="s">
        <v>230</v>
      </c>
      <c r="H262" s="171">
        <v>60</v>
      </c>
      <c r="I262" s="172"/>
      <c r="J262" s="173">
        <f>ROUND(I262*H262,2)</f>
        <v>0</v>
      </c>
      <c r="K262" s="169" t="s">
        <v>133</v>
      </c>
      <c r="L262" s="41"/>
      <c r="M262" s="174" t="s">
        <v>3</v>
      </c>
      <c r="N262" s="175" t="s">
        <v>51</v>
      </c>
      <c r="O262" s="74"/>
      <c r="P262" s="176">
        <f>O262*H262</f>
        <v>0</v>
      </c>
      <c r="Q262" s="176">
        <v>0.0060099999999999997</v>
      </c>
      <c r="R262" s="176">
        <f>Q262*H262</f>
        <v>0.36059999999999998</v>
      </c>
      <c r="S262" s="176">
        <v>0</v>
      </c>
      <c r="T262" s="17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178" t="s">
        <v>148</v>
      </c>
      <c r="AT262" s="178" t="s">
        <v>129</v>
      </c>
      <c r="AU262" s="178" t="s">
        <v>90</v>
      </c>
      <c r="AY262" s="20" t="s">
        <v>126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20" t="s">
        <v>88</v>
      </c>
      <c r="BK262" s="179">
        <f>ROUND(I262*H262,2)</f>
        <v>0</v>
      </c>
      <c r="BL262" s="20" t="s">
        <v>148</v>
      </c>
      <c r="BM262" s="178" t="s">
        <v>488</v>
      </c>
    </row>
    <row r="263" s="2" customFormat="1">
      <c r="A263" s="40"/>
      <c r="B263" s="41"/>
      <c r="C263" s="40"/>
      <c r="D263" s="180" t="s">
        <v>136</v>
      </c>
      <c r="E263" s="40"/>
      <c r="F263" s="181" t="s">
        <v>489</v>
      </c>
      <c r="G263" s="40"/>
      <c r="H263" s="40"/>
      <c r="I263" s="182"/>
      <c r="J263" s="40"/>
      <c r="K263" s="40"/>
      <c r="L263" s="41"/>
      <c r="M263" s="183"/>
      <c r="N263" s="184"/>
      <c r="O263" s="74"/>
      <c r="P263" s="74"/>
      <c r="Q263" s="74"/>
      <c r="R263" s="74"/>
      <c r="S263" s="74"/>
      <c r="T263" s="75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20" t="s">
        <v>136</v>
      </c>
      <c r="AU263" s="20" t="s">
        <v>90</v>
      </c>
    </row>
    <row r="264" s="2" customFormat="1">
      <c r="A264" s="40"/>
      <c r="B264" s="41"/>
      <c r="C264" s="40"/>
      <c r="D264" s="185" t="s">
        <v>137</v>
      </c>
      <c r="E264" s="40"/>
      <c r="F264" s="186" t="s">
        <v>490</v>
      </c>
      <c r="G264" s="40"/>
      <c r="H264" s="40"/>
      <c r="I264" s="182"/>
      <c r="J264" s="40"/>
      <c r="K264" s="40"/>
      <c r="L264" s="41"/>
      <c r="M264" s="183"/>
      <c r="N264" s="184"/>
      <c r="O264" s="74"/>
      <c r="P264" s="74"/>
      <c r="Q264" s="74"/>
      <c r="R264" s="74"/>
      <c r="S264" s="74"/>
      <c r="T264" s="75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20" t="s">
        <v>137</v>
      </c>
      <c r="AU264" s="20" t="s">
        <v>90</v>
      </c>
    </row>
    <row r="265" s="13" customFormat="1">
      <c r="A265" s="13"/>
      <c r="B265" s="191"/>
      <c r="C265" s="13"/>
      <c r="D265" s="180" t="s">
        <v>234</v>
      </c>
      <c r="E265" s="192" t="s">
        <v>3</v>
      </c>
      <c r="F265" s="193" t="s">
        <v>478</v>
      </c>
      <c r="G265" s="13"/>
      <c r="H265" s="194">
        <v>60</v>
      </c>
      <c r="I265" s="195"/>
      <c r="J265" s="13"/>
      <c r="K265" s="13"/>
      <c r="L265" s="191"/>
      <c r="M265" s="196"/>
      <c r="N265" s="197"/>
      <c r="O265" s="197"/>
      <c r="P265" s="197"/>
      <c r="Q265" s="197"/>
      <c r="R265" s="197"/>
      <c r="S265" s="197"/>
      <c r="T265" s="19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2" t="s">
        <v>234</v>
      </c>
      <c r="AU265" s="192" t="s">
        <v>90</v>
      </c>
      <c r="AV265" s="13" t="s">
        <v>90</v>
      </c>
      <c r="AW265" s="13" t="s">
        <v>42</v>
      </c>
      <c r="AX265" s="13" t="s">
        <v>88</v>
      </c>
      <c r="AY265" s="192" t="s">
        <v>126</v>
      </c>
    </row>
    <row r="266" s="2" customFormat="1" ht="21.75" customHeight="1">
      <c r="A266" s="40"/>
      <c r="B266" s="166"/>
      <c r="C266" s="167" t="s">
        <v>491</v>
      </c>
      <c r="D266" s="167" t="s">
        <v>129</v>
      </c>
      <c r="E266" s="168" t="s">
        <v>492</v>
      </c>
      <c r="F266" s="169" t="s">
        <v>493</v>
      </c>
      <c r="G266" s="170" t="s">
        <v>230</v>
      </c>
      <c r="H266" s="171">
        <v>65</v>
      </c>
      <c r="I266" s="172"/>
      <c r="J266" s="173">
        <f>ROUND(I266*H266,2)</f>
        <v>0</v>
      </c>
      <c r="K266" s="169" t="s">
        <v>133</v>
      </c>
      <c r="L266" s="41"/>
      <c r="M266" s="174" t="s">
        <v>3</v>
      </c>
      <c r="N266" s="175" t="s">
        <v>51</v>
      </c>
      <c r="O266" s="74"/>
      <c r="P266" s="176">
        <f>O266*H266</f>
        <v>0</v>
      </c>
      <c r="Q266" s="176">
        <v>0</v>
      </c>
      <c r="R266" s="176">
        <f>Q266*H266</f>
        <v>0</v>
      </c>
      <c r="S266" s="176">
        <v>0</v>
      </c>
      <c r="T266" s="17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178" t="s">
        <v>148</v>
      </c>
      <c r="AT266" s="178" t="s">
        <v>129</v>
      </c>
      <c r="AU266" s="178" t="s">
        <v>90</v>
      </c>
      <c r="AY266" s="20" t="s">
        <v>126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20" t="s">
        <v>88</v>
      </c>
      <c r="BK266" s="179">
        <f>ROUND(I266*H266,2)</f>
        <v>0</v>
      </c>
      <c r="BL266" s="20" t="s">
        <v>148</v>
      </c>
      <c r="BM266" s="178" t="s">
        <v>494</v>
      </c>
    </row>
    <row r="267" s="2" customFormat="1">
      <c r="A267" s="40"/>
      <c r="B267" s="41"/>
      <c r="C267" s="40"/>
      <c r="D267" s="180" t="s">
        <v>136</v>
      </c>
      <c r="E267" s="40"/>
      <c r="F267" s="181" t="s">
        <v>495</v>
      </c>
      <c r="G267" s="40"/>
      <c r="H267" s="40"/>
      <c r="I267" s="182"/>
      <c r="J267" s="40"/>
      <c r="K267" s="40"/>
      <c r="L267" s="41"/>
      <c r="M267" s="183"/>
      <c r="N267" s="184"/>
      <c r="O267" s="74"/>
      <c r="P267" s="74"/>
      <c r="Q267" s="74"/>
      <c r="R267" s="74"/>
      <c r="S267" s="74"/>
      <c r="T267" s="75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20" t="s">
        <v>136</v>
      </c>
      <c r="AU267" s="20" t="s">
        <v>90</v>
      </c>
    </row>
    <row r="268" s="2" customFormat="1">
      <c r="A268" s="40"/>
      <c r="B268" s="41"/>
      <c r="C268" s="40"/>
      <c r="D268" s="185" t="s">
        <v>137</v>
      </c>
      <c r="E268" s="40"/>
      <c r="F268" s="186" t="s">
        <v>496</v>
      </c>
      <c r="G268" s="40"/>
      <c r="H268" s="40"/>
      <c r="I268" s="182"/>
      <c r="J268" s="40"/>
      <c r="K268" s="40"/>
      <c r="L268" s="41"/>
      <c r="M268" s="183"/>
      <c r="N268" s="184"/>
      <c r="O268" s="74"/>
      <c r="P268" s="74"/>
      <c r="Q268" s="74"/>
      <c r="R268" s="74"/>
      <c r="S268" s="74"/>
      <c r="T268" s="75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20" t="s">
        <v>137</v>
      </c>
      <c r="AU268" s="20" t="s">
        <v>90</v>
      </c>
    </row>
    <row r="269" s="13" customFormat="1">
      <c r="A269" s="13"/>
      <c r="B269" s="191"/>
      <c r="C269" s="13"/>
      <c r="D269" s="180" t="s">
        <v>234</v>
      </c>
      <c r="E269" s="192" t="s">
        <v>3</v>
      </c>
      <c r="F269" s="193" t="s">
        <v>497</v>
      </c>
      <c r="G269" s="13"/>
      <c r="H269" s="194">
        <v>65</v>
      </c>
      <c r="I269" s="195"/>
      <c r="J269" s="13"/>
      <c r="K269" s="13"/>
      <c r="L269" s="191"/>
      <c r="M269" s="196"/>
      <c r="N269" s="197"/>
      <c r="O269" s="197"/>
      <c r="P269" s="197"/>
      <c r="Q269" s="197"/>
      <c r="R269" s="197"/>
      <c r="S269" s="197"/>
      <c r="T269" s="19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2" t="s">
        <v>234</v>
      </c>
      <c r="AU269" s="192" t="s">
        <v>90</v>
      </c>
      <c r="AV269" s="13" t="s">
        <v>90</v>
      </c>
      <c r="AW269" s="13" t="s">
        <v>42</v>
      </c>
      <c r="AX269" s="13" t="s">
        <v>88</v>
      </c>
      <c r="AY269" s="192" t="s">
        <v>126</v>
      </c>
    </row>
    <row r="270" s="2" customFormat="1" ht="33" customHeight="1">
      <c r="A270" s="40"/>
      <c r="B270" s="166"/>
      <c r="C270" s="167" t="s">
        <v>498</v>
      </c>
      <c r="D270" s="167" t="s">
        <v>129</v>
      </c>
      <c r="E270" s="168" t="s">
        <v>499</v>
      </c>
      <c r="F270" s="169" t="s">
        <v>500</v>
      </c>
      <c r="G270" s="170" t="s">
        <v>230</v>
      </c>
      <c r="H270" s="171">
        <v>65</v>
      </c>
      <c r="I270" s="172"/>
      <c r="J270" s="173">
        <f>ROUND(I270*H270,2)</f>
        <v>0</v>
      </c>
      <c r="K270" s="169" t="s">
        <v>133</v>
      </c>
      <c r="L270" s="41"/>
      <c r="M270" s="174" t="s">
        <v>3</v>
      </c>
      <c r="N270" s="175" t="s">
        <v>51</v>
      </c>
      <c r="O270" s="74"/>
      <c r="P270" s="176">
        <f>O270*H270</f>
        <v>0</v>
      </c>
      <c r="Q270" s="176">
        <v>0</v>
      </c>
      <c r="R270" s="176">
        <f>Q270*H270</f>
        <v>0</v>
      </c>
      <c r="S270" s="176">
        <v>0</v>
      </c>
      <c r="T270" s="17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178" t="s">
        <v>148</v>
      </c>
      <c r="AT270" s="178" t="s">
        <v>129</v>
      </c>
      <c r="AU270" s="178" t="s">
        <v>90</v>
      </c>
      <c r="AY270" s="20" t="s">
        <v>126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20" t="s">
        <v>88</v>
      </c>
      <c r="BK270" s="179">
        <f>ROUND(I270*H270,2)</f>
        <v>0</v>
      </c>
      <c r="BL270" s="20" t="s">
        <v>148</v>
      </c>
      <c r="BM270" s="178" t="s">
        <v>501</v>
      </c>
    </row>
    <row r="271" s="2" customFormat="1">
      <c r="A271" s="40"/>
      <c r="B271" s="41"/>
      <c r="C271" s="40"/>
      <c r="D271" s="180" t="s">
        <v>136</v>
      </c>
      <c r="E271" s="40"/>
      <c r="F271" s="181" t="s">
        <v>502</v>
      </c>
      <c r="G271" s="40"/>
      <c r="H271" s="40"/>
      <c r="I271" s="182"/>
      <c r="J271" s="40"/>
      <c r="K271" s="40"/>
      <c r="L271" s="41"/>
      <c r="M271" s="183"/>
      <c r="N271" s="184"/>
      <c r="O271" s="74"/>
      <c r="P271" s="74"/>
      <c r="Q271" s="74"/>
      <c r="R271" s="74"/>
      <c r="S271" s="74"/>
      <c r="T271" s="75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20" t="s">
        <v>136</v>
      </c>
      <c r="AU271" s="20" t="s">
        <v>90</v>
      </c>
    </row>
    <row r="272" s="2" customFormat="1">
      <c r="A272" s="40"/>
      <c r="B272" s="41"/>
      <c r="C272" s="40"/>
      <c r="D272" s="185" t="s">
        <v>137</v>
      </c>
      <c r="E272" s="40"/>
      <c r="F272" s="186" t="s">
        <v>503</v>
      </c>
      <c r="G272" s="40"/>
      <c r="H272" s="40"/>
      <c r="I272" s="182"/>
      <c r="J272" s="40"/>
      <c r="K272" s="40"/>
      <c r="L272" s="41"/>
      <c r="M272" s="183"/>
      <c r="N272" s="184"/>
      <c r="O272" s="74"/>
      <c r="P272" s="74"/>
      <c r="Q272" s="74"/>
      <c r="R272" s="74"/>
      <c r="S272" s="74"/>
      <c r="T272" s="75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20" t="s">
        <v>137</v>
      </c>
      <c r="AU272" s="20" t="s">
        <v>90</v>
      </c>
    </row>
    <row r="273" s="13" customFormat="1">
      <c r="A273" s="13"/>
      <c r="B273" s="191"/>
      <c r="C273" s="13"/>
      <c r="D273" s="180" t="s">
        <v>234</v>
      </c>
      <c r="E273" s="192" t="s">
        <v>3</v>
      </c>
      <c r="F273" s="193" t="s">
        <v>497</v>
      </c>
      <c r="G273" s="13"/>
      <c r="H273" s="194">
        <v>65</v>
      </c>
      <c r="I273" s="195"/>
      <c r="J273" s="13"/>
      <c r="K273" s="13"/>
      <c r="L273" s="191"/>
      <c r="M273" s="196"/>
      <c r="N273" s="197"/>
      <c r="O273" s="197"/>
      <c r="P273" s="197"/>
      <c r="Q273" s="197"/>
      <c r="R273" s="197"/>
      <c r="S273" s="197"/>
      <c r="T273" s="19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2" t="s">
        <v>234</v>
      </c>
      <c r="AU273" s="192" t="s">
        <v>90</v>
      </c>
      <c r="AV273" s="13" t="s">
        <v>90</v>
      </c>
      <c r="AW273" s="13" t="s">
        <v>42</v>
      </c>
      <c r="AX273" s="13" t="s">
        <v>88</v>
      </c>
      <c r="AY273" s="192" t="s">
        <v>126</v>
      </c>
    </row>
    <row r="274" s="2" customFormat="1" ht="24.15" customHeight="1">
      <c r="A274" s="40"/>
      <c r="B274" s="166"/>
      <c r="C274" s="167" t="s">
        <v>504</v>
      </c>
      <c r="D274" s="167" t="s">
        <v>129</v>
      </c>
      <c r="E274" s="168" t="s">
        <v>505</v>
      </c>
      <c r="F274" s="169" t="s">
        <v>506</v>
      </c>
      <c r="G274" s="170" t="s">
        <v>230</v>
      </c>
      <c r="H274" s="171">
        <v>65</v>
      </c>
      <c r="I274" s="172"/>
      <c r="J274" s="173">
        <f>ROUND(I274*H274,2)</f>
        <v>0</v>
      </c>
      <c r="K274" s="169" t="s">
        <v>133</v>
      </c>
      <c r="L274" s="41"/>
      <c r="M274" s="174" t="s">
        <v>3</v>
      </c>
      <c r="N274" s="175" t="s">
        <v>51</v>
      </c>
      <c r="O274" s="74"/>
      <c r="P274" s="176">
        <f>O274*H274</f>
        <v>0</v>
      </c>
      <c r="Q274" s="176">
        <v>0.089219999999999994</v>
      </c>
      <c r="R274" s="176">
        <f>Q274*H274</f>
        <v>5.7992999999999997</v>
      </c>
      <c r="S274" s="176">
        <v>0</v>
      </c>
      <c r="T274" s="17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178" t="s">
        <v>148</v>
      </c>
      <c r="AT274" s="178" t="s">
        <v>129</v>
      </c>
      <c r="AU274" s="178" t="s">
        <v>90</v>
      </c>
      <c r="AY274" s="20" t="s">
        <v>126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20" t="s">
        <v>88</v>
      </c>
      <c r="BK274" s="179">
        <f>ROUND(I274*H274,2)</f>
        <v>0</v>
      </c>
      <c r="BL274" s="20" t="s">
        <v>148</v>
      </c>
      <c r="BM274" s="178" t="s">
        <v>507</v>
      </c>
    </row>
    <row r="275" s="2" customFormat="1">
      <c r="A275" s="40"/>
      <c r="B275" s="41"/>
      <c r="C275" s="40"/>
      <c r="D275" s="180" t="s">
        <v>136</v>
      </c>
      <c r="E275" s="40"/>
      <c r="F275" s="181" t="s">
        <v>508</v>
      </c>
      <c r="G275" s="40"/>
      <c r="H275" s="40"/>
      <c r="I275" s="182"/>
      <c r="J275" s="40"/>
      <c r="K275" s="40"/>
      <c r="L275" s="41"/>
      <c r="M275" s="183"/>
      <c r="N275" s="184"/>
      <c r="O275" s="74"/>
      <c r="P275" s="74"/>
      <c r="Q275" s="74"/>
      <c r="R275" s="74"/>
      <c r="S275" s="74"/>
      <c r="T275" s="75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20" t="s">
        <v>136</v>
      </c>
      <c r="AU275" s="20" t="s">
        <v>90</v>
      </c>
    </row>
    <row r="276" s="2" customFormat="1">
      <c r="A276" s="40"/>
      <c r="B276" s="41"/>
      <c r="C276" s="40"/>
      <c r="D276" s="185" t="s">
        <v>137</v>
      </c>
      <c r="E276" s="40"/>
      <c r="F276" s="186" t="s">
        <v>509</v>
      </c>
      <c r="G276" s="40"/>
      <c r="H276" s="40"/>
      <c r="I276" s="182"/>
      <c r="J276" s="40"/>
      <c r="K276" s="40"/>
      <c r="L276" s="41"/>
      <c r="M276" s="183"/>
      <c r="N276" s="184"/>
      <c r="O276" s="74"/>
      <c r="P276" s="74"/>
      <c r="Q276" s="74"/>
      <c r="R276" s="74"/>
      <c r="S276" s="74"/>
      <c r="T276" s="75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20" t="s">
        <v>137</v>
      </c>
      <c r="AU276" s="20" t="s">
        <v>90</v>
      </c>
    </row>
    <row r="277" s="13" customFormat="1">
      <c r="A277" s="13"/>
      <c r="B277" s="191"/>
      <c r="C277" s="13"/>
      <c r="D277" s="180" t="s">
        <v>234</v>
      </c>
      <c r="E277" s="192" t="s">
        <v>3</v>
      </c>
      <c r="F277" s="193" t="s">
        <v>241</v>
      </c>
      <c r="G277" s="13"/>
      <c r="H277" s="194">
        <v>65</v>
      </c>
      <c r="I277" s="195"/>
      <c r="J277" s="13"/>
      <c r="K277" s="13"/>
      <c r="L277" s="191"/>
      <c r="M277" s="196"/>
      <c r="N277" s="197"/>
      <c r="O277" s="197"/>
      <c r="P277" s="197"/>
      <c r="Q277" s="197"/>
      <c r="R277" s="197"/>
      <c r="S277" s="197"/>
      <c r="T277" s="19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2" t="s">
        <v>234</v>
      </c>
      <c r="AU277" s="192" t="s">
        <v>90</v>
      </c>
      <c r="AV277" s="13" t="s">
        <v>90</v>
      </c>
      <c r="AW277" s="13" t="s">
        <v>42</v>
      </c>
      <c r="AX277" s="13" t="s">
        <v>88</v>
      </c>
      <c r="AY277" s="192" t="s">
        <v>126</v>
      </c>
    </row>
    <row r="278" s="12" customFormat="1" ht="22.8" customHeight="1">
      <c r="A278" s="12"/>
      <c r="B278" s="153"/>
      <c r="C278" s="12"/>
      <c r="D278" s="154" t="s">
        <v>79</v>
      </c>
      <c r="E278" s="164" t="s">
        <v>169</v>
      </c>
      <c r="F278" s="164" t="s">
        <v>510</v>
      </c>
      <c r="G278" s="12"/>
      <c r="H278" s="12"/>
      <c r="I278" s="156"/>
      <c r="J278" s="165">
        <f>BK278</f>
        <v>0</v>
      </c>
      <c r="K278" s="12"/>
      <c r="L278" s="153"/>
      <c r="M278" s="158"/>
      <c r="N278" s="159"/>
      <c r="O278" s="159"/>
      <c r="P278" s="160">
        <f>SUM(P279:P415)</f>
        <v>0</v>
      </c>
      <c r="Q278" s="159"/>
      <c r="R278" s="160">
        <f>SUM(R279:R415)</f>
        <v>5.8014885000000014</v>
      </c>
      <c r="S278" s="159"/>
      <c r="T278" s="161">
        <f>SUM(T279:T415)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4" t="s">
        <v>88</v>
      </c>
      <c r="AT278" s="162" t="s">
        <v>79</v>
      </c>
      <c r="AU278" s="162" t="s">
        <v>88</v>
      </c>
      <c r="AY278" s="154" t="s">
        <v>126</v>
      </c>
      <c r="BK278" s="163">
        <f>SUM(BK279:BK415)</f>
        <v>0</v>
      </c>
    </row>
    <row r="279" s="2" customFormat="1" ht="24.15" customHeight="1">
      <c r="A279" s="40"/>
      <c r="B279" s="166"/>
      <c r="C279" s="167" t="s">
        <v>511</v>
      </c>
      <c r="D279" s="167" t="s">
        <v>129</v>
      </c>
      <c r="E279" s="168" t="s">
        <v>512</v>
      </c>
      <c r="F279" s="169" t="s">
        <v>513</v>
      </c>
      <c r="G279" s="170" t="s">
        <v>423</v>
      </c>
      <c r="H279" s="171">
        <v>1</v>
      </c>
      <c r="I279" s="172"/>
      <c r="J279" s="173">
        <f>ROUND(I279*H279,2)</f>
        <v>0</v>
      </c>
      <c r="K279" s="169" t="s">
        <v>133</v>
      </c>
      <c r="L279" s="41"/>
      <c r="M279" s="174" t="s">
        <v>3</v>
      </c>
      <c r="N279" s="175" t="s">
        <v>51</v>
      </c>
      <c r="O279" s="74"/>
      <c r="P279" s="176">
        <f>O279*H279</f>
        <v>0</v>
      </c>
      <c r="Q279" s="176">
        <v>0</v>
      </c>
      <c r="R279" s="176">
        <f>Q279*H279</f>
        <v>0</v>
      </c>
      <c r="S279" s="176">
        <v>0</v>
      </c>
      <c r="T279" s="17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178" t="s">
        <v>148</v>
      </c>
      <c r="AT279" s="178" t="s">
        <v>129</v>
      </c>
      <c r="AU279" s="178" t="s">
        <v>90</v>
      </c>
      <c r="AY279" s="20" t="s">
        <v>126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20" t="s">
        <v>88</v>
      </c>
      <c r="BK279" s="179">
        <f>ROUND(I279*H279,2)</f>
        <v>0</v>
      </c>
      <c r="BL279" s="20" t="s">
        <v>148</v>
      </c>
      <c r="BM279" s="178" t="s">
        <v>514</v>
      </c>
    </row>
    <row r="280" s="2" customFormat="1">
      <c r="A280" s="40"/>
      <c r="B280" s="41"/>
      <c r="C280" s="40"/>
      <c r="D280" s="180" t="s">
        <v>136</v>
      </c>
      <c r="E280" s="40"/>
      <c r="F280" s="181" t="s">
        <v>513</v>
      </c>
      <c r="G280" s="40"/>
      <c r="H280" s="40"/>
      <c r="I280" s="182"/>
      <c r="J280" s="40"/>
      <c r="K280" s="40"/>
      <c r="L280" s="41"/>
      <c r="M280" s="183"/>
      <c r="N280" s="184"/>
      <c r="O280" s="74"/>
      <c r="P280" s="74"/>
      <c r="Q280" s="74"/>
      <c r="R280" s="74"/>
      <c r="S280" s="74"/>
      <c r="T280" s="75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20" t="s">
        <v>136</v>
      </c>
      <c r="AU280" s="20" t="s">
        <v>90</v>
      </c>
    </row>
    <row r="281" s="2" customFormat="1">
      <c r="A281" s="40"/>
      <c r="B281" s="41"/>
      <c r="C281" s="40"/>
      <c r="D281" s="185" t="s">
        <v>137</v>
      </c>
      <c r="E281" s="40"/>
      <c r="F281" s="186" t="s">
        <v>515</v>
      </c>
      <c r="G281" s="40"/>
      <c r="H281" s="40"/>
      <c r="I281" s="182"/>
      <c r="J281" s="40"/>
      <c r="K281" s="40"/>
      <c r="L281" s="41"/>
      <c r="M281" s="183"/>
      <c r="N281" s="184"/>
      <c r="O281" s="74"/>
      <c r="P281" s="74"/>
      <c r="Q281" s="74"/>
      <c r="R281" s="74"/>
      <c r="S281" s="74"/>
      <c r="T281" s="75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20" t="s">
        <v>137</v>
      </c>
      <c r="AU281" s="20" t="s">
        <v>90</v>
      </c>
    </row>
    <row r="282" s="13" customFormat="1">
      <c r="A282" s="13"/>
      <c r="B282" s="191"/>
      <c r="C282" s="13"/>
      <c r="D282" s="180" t="s">
        <v>234</v>
      </c>
      <c r="E282" s="192" t="s">
        <v>3</v>
      </c>
      <c r="F282" s="193" t="s">
        <v>516</v>
      </c>
      <c r="G282" s="13"/>
      <c r="H282" s="194">
        <v>1</v>
      </c>
      <c r="I282" s="195"/>
      <c r="J282" s="13"/>
      <c r="K282" s="13"/>
      <c r="L282" s="191"/>
      <c r="M282" s="196"/>
      <c r="N282" s="197"/>
      <c r="O282" s="197"/>
      <c r="P282" s="197"/>
      <c r="Q282" s="197"/>
      <c r="R282" s="197"/>
      <c r="S282" s="197"/>
      <c r="T282" s="19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2" t="s">
        <v>234</v>
      </c>
      <c r="AU282" s="192" t="s">
        <v>90</v>
      </c>
      <c r="AV282" s="13" t="s">
        <v>90</v>
      </c>
      <c r="AW282" s="13" t="s">
        <v>42</v>
      </c>
      <c r="AX282" s="13" t="s">
        <v>88</v>
      </c>
      <c r="AY282" s="192" t="s">
        <v>126</v>
      </c>
    </row>
    <row r="283" s="2" customFormat="1" ht="24.15" customHeight="1">
      <c r="A283" s="40"/>
      <c r="B283" s="166"/>
      <c r="C283" s="167" t="s">
        <v>517</v>
      </c>
      <c r="D283" s="167" t="s">
        <v>129</v>
      </c>
      <c r="E283" s="168" t="s">
        <v>518</v>
      </c>
      <c r="F283" s="169" t="s">
        <v>519</v>
      </c>
      <c r="G283" s="170" t="s">
        <v>260</v>
      </c>
      <c r="H283" s="171">
        <v>32</v>
      </c>
      <c r="I283" s="172"/>
      <c r="J283" s="173">
        <f>ROUND(I283*H283,2)</f>
        <v>0</v>
      </c>
      <c r="K283" s="169" t="s">
        <v>133</v>
      </c>
      <c r="L283" s="41"/>
      <c r="M283" s="174" t="s">
        <v>3</v>
      </c>
      <c r="N283" s="175" t="s">
        <v>51</v>
      </c>
      <c r="O283" s="74"/>
      <c r="P283" s="176">
        <f>O283*H283</f>
        <v>0</v>
      </c>
      <c r="Q283" s="176">
        <v>0</v>
      </c>
      <c r="R283" s="176">
        <f>Q283*H283</f>
        <v>0</v>
      </c>
      <c r="S283" s="176">
        <v>0</v>
      </c>
      <c r="T283" s="17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178" t="s">
        <v>148</v>
      </c>
      <c r="AT283" s="178" t="s">
        <v>129</v>
      </c>
      <c r="AU283" s="178" t="s">
        <v>90</v>
      </c>
      <c r="AY283" s="20" t="s">
        <v>126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20" t="s">
        <v>88</v>
      </c>
      <c r="BK283" s="179">
        <f>ROUND(I283*H283,2)</f>
        <v>0</v>
      </c>
      <c r="BL283" s="20" t="s">
        <v>148</v>
      </c>
      <c r="BM283" s="178" t="s">
        <v>520</v>
      </c>
    </row>
    <row r="284" s="2" customFormat="1">
      <c r="A284" s="40"/>
      <c r="B284" s="41"/>
      <c r="C284" s="40"/>
      <c r="D284" s="180" t="s">
        <v>136</v>
      </c>
      <c r="E284" s="40"/>
      <c r="F284" s="181" t="s">
        <v>521</v>
      </c>
      <c r="G284" s="40"/>
      <c r="H284" s="40"/>
      <c r="I284" s="182"/>
      <c r="J284" s="40"/>
      <c r="K284" s="40"/>
      <c r="L284" s="41"/>
      <c r="M284" s="183"/>
      <c r="N284" s="184"/>
      <c r="O284" s="74"/>
      <c r="P284" s="74"/>
      <c r="Q284" s="74"/>
      <c r="R284" s="74"/>
      <c r="S284" s="74"/>
      <c r="T284" s="75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20" t="s">
        <v>136</v>
      </c>
      <c r="AU284" s="20" t="s">
        <v>90</v>
      </c>
    </row>
    <row r="285" s="2" customFormat="1">
      <c r="A285" s="40"/>
      <c r="B285" s="41"/>
      <c r="C285" s="40"/>
      <c r="D285" s="185" t="s">
        <v>137</v>
      </c>
      <c r="E285" s="40"/>
      <c r="F285" s="186" t="s">
        <v>522</v>
      </c>
      <c r="G285" s="40"/>
      <c r="H285" s="40"/>
      <c r="I285" s="182"/>
      <c r="J285" s="40"/>
      <c r="K285" s="40"/>
      <c r="L285" s="41"/>
      <c r="M285" s="183"/>
      <c r="N285" s="184"/>
      <c r="O285" s="74"/>
      <c r="P285" s="74"/>
      <c r="Q285" s="74"/>
      <c r="R285" s="74"/>
      <c r="S285" s="74"/>
      <c r="T285" s="75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20" t="s">
        <v>137</v>
      </c>
      <c r="AU285" s="20" t="s">
        <v>90</v>
      </c>
    </row>
    <row r="286" s="13" customFormat="1">
      <c r="A286" s="13"/>
      <c r="B286" s="191"/>
      <c r="C286" s="13"/>
      <c r="D286" s="180" t="s">
        <v>234</v>
      </c>
      <c r="E286" s="192" t="s">
        <v>3</v>
      </c>
      <c r="F286" s="193" t="s">
        <v>413</v>
      </c>
      <c r="G286" s="13"/>
      <c r="H286" s="194">
        <v>32</v>
      </c>
      <c r="I286" s="195"/>
      <c r="J286" s="13"/>
      <c r="K286" s="13"/>
      <c r="L286" s="191"/>
      <c r="M286" s="196"/>
      <c r="N286" s="197"/>
      <c r="O286" s="197"/>
      <c r="P286" s="197"/>
      <c r="Q286" s="197"/>
      <c r="R286" s="197"/>
      <c r="S286" s="197"/>
      <c r="T286" s="19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2" t="s">
        <v>234</v>
      </c>
      <c r="AU286" s="192" t="s">
        <v>90</v>
      </c>
      <c r="AV286" s="13" t="s">
        <v>90</v>
      </c>
      <c r="AW286" s="13" t="s">
        <v>42</v>
      </c>
      <c r="AX286" s="13" t="s">
        <v>88</v>
      </c>
      <c r="AY286" s="192" t="s">
        <v>126</v>
      </c>
    </row>
    <row r="287" s="2" customFormat="1" ht="24.15" customHeight="1">
      <c r="A287" s="40"/>
      <c r="B287" s="166"/>
      <c r="C287" s="207" t="s">
        <v>523</v>
      </c>
      <c r="D287" s="207" t="s">
        <v>387</v>
      </c>
      <c r="E287" s="208" t="s">
        <v>524</v>
      </c>
      <c r="F287" s="209" t="s">
        <v>525</v>
      </c>
      <c r="G287" s="210" t="s">
        <v>260</v>
      </c>
      <c r="H287" s="211">
        <v>41</v>
      </c>
      <c r="I287" s="212"/>
      <c r="J287" s="213">
        <f>ROUND(I287*H287,2)</f>
        <v>0</v>
      </c>
      <c r="K287" s="209" t="s">
        <v>133</v>
      </c>
      <c r="L287" s="214"/>
      <c r="M287" s="215" t="s">
        <v>3</v>
      </c>
      <c r="N287" s="216" t="s">
        <v>51</v>
      </c>
      <c r="O287" s="74"/>
      <c r="P287" s="176">
        <f>O287*H287</f>
        <v>0</v>
      </c>
      <c r="Q287" s="176">
        <v>0.091700000000000004</v>
      </c>
      <c r="R287" s="176">
        <f>Q287*H287</f>
        <v>3.7597</v>
      </c>
      <c r="S287" s="176">
        <v>0</v>
      </c>
      <c r="T287" s="17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178" t="s">
        <v>169</v>
      </c>
      <c r="AT287" s="178" t="s">
        <v>387</v>
      </c>
      <c r="AU287" s="178" t="s">
        <v>90</v>
      </c>
      <c r="AY287" s="20" t="s">
        <v>126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20" t="s">
        <v>88</v>
      </c>
      <c r="BK287" s="179">
        <f>ROUND(I287*H287,2)</f>
        <v>0</v>
      </c>
      <c r="BL287" s="20" t="s">
        <v>148</v>
      </c>
      <c r="BM287" s="178" t="s">
        <v>526</v>
      </c>
    </row>
    <row r="288" s="2" customFormat="1">
      <c r="A288" s="40"/>
      <c r="B288" s="41"/>
      <c r="C288" s="40"/>
      <c r="D288" s="180" t="s">
        <v>136</v>
      </c>
      <c r="E288" s="40"/>
      <c r="F288" s="181" t="s">
        <v>525</v>
      </c>
      <c r="G288" s="40"/>
      <c r="H288" s="40"/>
      <c r="I288" s="182"/>
      <c r="J288" s="40"/>
      <c r="K288" s="40"/>
      <c r="L288" s="41"/>
      <c r="M288" s="183"/>
      <c r="N288" s="184"/>
      <c r="O288" s="74"/>
      <c r="P288" s="74"/>
      <c r="Q288" s="74"/>
      <c r="R288" s="74"/>
      <c r="S288" s="74"/>
      <c r="T288" s="75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20" t="s">
        <v>136</v>
      </c>
      <c r="AU288" s="20" t="s">
        <v>90</v>
      </c>
    </row>
    <row r="289" s="13" customFormat="1">
      <c r="A289" s="13"/>
      <c r="B289" s="191"/>
      <c r="C289" s="13"/>
      <c r="D289" s="180" t="s">
        <v>234</v>
      </c>
      <c r="E289" s="192" t="s">
        <v>3</v>
      </c>
      <c r="F289" s="193" t="s">
        <v>527</v>
      </c>
      <c r="G289" s="13"/>
      <c r="H289" s="194">
        <v>32</v>
      </c>
      <c r="I289" s="195"/>
      <c r="J289" s="13"/>
      <c r="K289" s="13"/>
      <c r="L289" s="191"/>
      <c r="M289" s="196"/>
      <c r="N289" s="197"/>
      <c r="O289" s="197"/>
      <c r="P289" s="197"/>
      <c r="Q289" s="197"/>
      <c r="R289" s="197"/>
      <c r="S289" s="197"/>
      <c r="T289" s="19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234</v>
      </c>
      <c r="AU289" s="192" t="s">
        <v>90</v>
      </c>
      <c r="AV289" s="13" t="s">
        <v>90</v>
      </c>
      <c r="AW289" s="13" t="s">
        <v>42</v>
      </c>
      <c r="AX289" s="13" t="s">
        <v>80</v>
      </c>
      <c r="AY289" s="192" t="s">
        <v>126</v>
      </c>
    </row>
    <row r="290" s="13" customFormat="1">
      <c r="A290" s="13"/>
      <c r="B290" s="191"/>
      <c r="C290" s="13"/>
      <c r="D290" s="180" t="s">
        <v>234</v>
      </c>
      <c r="E290" s="192" t="s">
        <v>3</v>
      </c>
      <c r="F290" s="193" t="s">
        <v>528</v>
      </c>
      <c r="G290" s="13"/>
      <c r="H290" s="194">
        <v>9</v>
      </c>
      <c r="I290" s="195"/>
      <c r="J290" s="13"/>
      <c r="K290" s="13"/>
      <c r="L290" s="191"/>
      <c r="M290" s="196"/>
      <c r="N290" s="197"/>
      <c r="O290" s="197"/>
      <c r="P290" s="197"/>
      <c r="Q290" s="197"/>
      <c r="R290" s="197"/>
      <c r="S290" s="197"/>
      <c r="T290" s="19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2" t="s">
        <v>234</v>
      </c>
      <c r="AU290" s="192" t="s">
        <v>90</v>
      </c>
      <c r="AV290" s="13" t="s">
        <v>90</v>
      </c>
      <c r="AW290" s="13" t="s">
        <v>42</v>
      </c>
      <c r="AX290" s="13" t="s">
        <v>80</v>
      </c>
      <c r="AY290" s="192" t="s">
        <v>126</v>
      </c>
    </row>
    <row r="291" s="14" customFormat="1">
      <c r="A291" s="14"/>
      <c r="B291" s="199"/>
      <c r="C291" s="14"/>
      <c r="D291" s="180" t="s">
        <v>234</v>
      </c>
      <c r="E291" s="200" t="s">
        <v>3</v>
      </c>
      <c r="F291" s="201" t="s">
        <v>266</v>
      </c>
      <c r="G291" s="14"/>
      <c r="H291" s="202">
        <v>41</v>
      </c>
      <c r="I291" s="203"/>
      <c r="J291" s="14"/>
      <c r="K291" s="14"/>
      <c r="L291" s="199"/>
      <c r="M291" s="204"/>
      <c r="N291" s="205"/>
      <c r="O291" s="205"/>
      <c r="P291" s="205"/>
      <c r="Q291" s="205"/>
      <c r="R291" s="205"/>
      <c r="S291" s="205"/>
      <c r="T291" s="20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0" t="s">
        <v>234</v>
      </c>
      <c r="AU291" s="200" t="s">
        <v>90</v>
      </c>
      <c r="AV291" s="14" t="s">
        <v>148</v>
      </c>
      <c r="AW291" s="14" t="s">
        <v>42</v>
      </c>
      <c r="AX291" s="14" t="s">
        <v>88</v>
      </c>
      <c r="AY291" s="200" t="s">
        <v>126</v>
      </c>
    </row>
    <row r="292" s="2" customFormat="1" ht="24.15" customHeight="1">
      <c r="A292" s="40"/>
      <c r="B292" s="166"/>
      <c r="C292" s="207" t="s">
        <v>529</v>
      </c>
      <c r="D292" s="207" t="s">
        <v>387</v>
      </c>
      <c r="E292" s="208" t="s">
        <v>530</v>
      </c>
      <c r="F292" s="209" t="s">
        <v>531</v>
      </c>
      <c r="G292" s="210" t="s">
        <v>423</v>
      </c>
      <c r="H292" s="211">
        <v>8</v>
      </c>
      <c r="I292" s="212"/>
      <c r="J292" s="213">
        <f>ROUND(I292*H292,2)</f>
        <v>0</v>
      </c>
      <c r="K292" s="209" t="s">
        <v>133</v>
      </c>
      <c r="L292" s="214"/>
      <c r="M292" s="215" t="s">
        <v>3</v>
      </c>
      <c r="N292" s="216" t="s">
        <v>51</v>
      </c>
      <c r="O292" s="74"/>
      <c r="P292" s="176">
        <f>O292*H292</f>
        <v>0</v>
      </c>
      <c r="Q292" s="176">
        <v>0.0011999999999999999</v>
      </c>
      <c r="R292" s="176">
        <f>Q292*H292</f>
        <v>0.0095999999999999992</v>
      </c>
      <c r="S292" s="176">
        <v>0</v>
      </c>
      <c r="T292" s="17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178" t="s">
        <v>169</v>
      </c>
      <c r="AT292" s="178" t="s">
        <v>387</v>
      </c>
      <c r="AU292" s="178" t="s">
        <v>90</v>
      </c>
      <c r="AY292" s="20" t="s">
        <v>126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20" t="s">
        <v>88</v>
      </c>
      <c r="BK292" s="179">
        <f>ROUND(I292*H292,2)</f>
        <v>0</v>
      </c>
      <c r="BL292" s="20" t="s">
        <v>148</v>
      </c>
      <c r="BM292" s="178" t="s">
        <v>532</v>
      </c>
    </row>
    <row r="293" s="2" customFormat="1">
      <c r="A293" s="40"/>
      <c r="B293" s="41"/>
      <c r="C293" s="40"/>
      <c r="D293" s="180" t="s">
        <v>136</v>
      </c>
      <c r="E293" s="40"/>
      <c r="F293" s="181" t="s">
        <v>531</v>
      </c>
      <c r="G293" s="40"/>
      <c r="H293" s="40"/>
      <c r="I293" s="182"/>
      <c r="J293" s="40"/>
      <c r="K293" s="40"/>
      <c r="L293" s="41"/>
      <c r="M293" s="183"/>
      <c r="N293" s="184"/>
      <c r="O293" s="74"/>
      <c r="P293" s="74"/>
      <c r="Q293" s="74"/>
      <c r="R293" s="74"/>
      <c r="S293" s="74"/>
      <c r="T293" s="75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20" t="s">
        <v>136</v>
      </c>
      <c r="AU293" s="20" t="s">
        <v>90</v>
      </c>
    </row>
    <row r="294" s="13" customFormat="1">
      <c r="A294" s="13"/>
      <c r="B294" s="191"/>
      <c r="C294" s="13"/>
      <c r="D294" s="180" t="s">
        <v>234</v>
      </c>
      <c r="E294" s="192" t="s">
        <v>3</v>
      </c>
      <c r="F294" s="193" t="s">
        <v>169</v>
      </c>
      <c r="G294" s="13"/>
      <c r="H294" s="194">
        <v>8</v>
      </c>
      <c r="I294" s="195"/>
      <c r="J294" s="13"/>
      <c r="K294" s="13"/>
      <c r="L294" s="191"/>
      <c r="M294" s="196"/>
      <c r="N294" s="197"/>
      <c r="O294" s="197"/>
      <c r="P294" s="197"/>
      <c r="Q294" s="197"/>
      <c r="R294" s="197"/>
      <c r="S294" s="197"/>
      <c r="T294" s="19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234</v>
      </c>
      <c r="AU294" s="192" t="s">
        <v>90</v>
      </c>
      <c r="AV294" s="13" t="s">
        <v>90</v>
      </c>
      <c r="AW294" s="13" t="s">
        <v>42</v>
      </c>
      <c r="AX294" s="13" t="s">
        <v>88</v>
      </c>
      <c r="AY294" s="192" t="s">
        <v>126</v>
      </c>
    </row>
    <row r="295" s="2" customFormat="1" ht="33" customHeight="1">
      <c r="A295" s="40"/>
      <c r="B295" s="166"/>
      <c r="C295" s="207" t="s">
        <v>533</v>
      </c>
      <c r="D295" s="207" t="s">
        <v>387</v>
      </c>
      <c r="E295" s="208" t="s">
        <v>534</v>
      </c>
      <c r="F295" s="209" t="s">
        <v>535</v>
      </c>
      <c r="G295" s="210" t="s">
        <v>423</v>
      </c>
      <c r="H295" s="211">
        <v>8</v>
      </c>
      <c r="I295" s="212"/>
      <c r="J295" s="213">
        <f>ROUND(I295*H295,2)</f>
        <v>0</v>
      </c>
      <c r="K295" s="209" t="s">
        <v>133</v>
      </c>
      <c r="L295" s="214"/>
      <c r="M295" s="215" t="s">
        <v>3</v>
      </c>
      <c r="N295" s="216" t="s">
        <v>51</v>
      </c>
      <c r="O295" s="74"/>
      <c r="P295" s="176">
        <f>O295*H295</f>
        <v>0</v>
      </c>
      <c r="Q295" s="176">
        <v>0.0014</v>
      </c>
      <c r="R295" s="176">
        <f>Q295*H295</f>
        <v>0.0112</v>
      </c>
      <c r="S295" s="176">
        <v>0</v>
      </c>
      <c r="T295" s="17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178" t="s">
        <v>169</v>
      </c>
      <c r="AT295" s="178" t="s">
        <v>387</v>
      </c>
      <c r="AU295" s="178" t="s">
        <v>90</v>
      </c>
      <c r="AY295" s="20" t="s">
        <v>126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20" t="s">
        <v>88</v>
      </c>
      <c r="BK295" s="179">
        <f>ROUND(I295*H295,2)</f>
        <v>0</v>
      </c>
      <c r="BL295" s="20" t="s">
        <v>148</v>
      </c>
      <c r="BM295" s="178" t="s">
        <v>536</v>
      </c>
    </row>
    <row r="296" s="2" customFormat="1">
      <c r="A296" s="40"/>
      <c r="B296" s="41"/>
      <c r="C296" s="40"/>
      <c r="D296" s="180" t="s">
        <v>136</v>
      </c>
      <c r="E296" s="40"/>
      <c r="F296" s="181" t="s">
        <v>535</v>
      </c>
      <c r="G296" s="40"/>
      <c r="H296" s="40"/>
      <c r="I296" s="182"/>
      <c r="J296" s="40"/>
      <c r="K296" s="40"/>
      <c r="L296" s="41"/>
      <c r="M296" s="183"/>
      <c r="N296" s="184"/>
      <c r="O296" s="74"/>
      <c r="P296" s="74"/>
      <c r="Q296" s="74"/>
      <c r="R296" s="74"/>
      <c r="S296" s="74"/>
      <c r="T296" s="75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20" t="s">
        <v>136</v>
      </c>
      <c r="AU296" s="20" t="s">
        <v>90</v>
      </c>
    </row>
    <row r="297" s="13" customFormat="1">
      <c r="A297" s="13"/>
      <c r="B297" s="191"/>
      <c r="C297" s="13"/>
      <c r="D297" s="180" t="s">
        <v>234</v>
      </c>
      <c r="E297" s="192" t="s">
        <v>3</v>
      </c>
      <c r="F297" s="193" t="s">
        <v>169</v>
      </c>
      <c r="G297" s="13"/>
      <c r="H297" s="194">
        <v>8</v>
      </c>
      <c r="I297" s="195"/>
      <c r="J297" s="13"/>
      <c r="K297" s="13"/>
      <c r="L297" s="191"/>
      <c r="M297" s="196"/>
      <c r="N297" s="197"/>
      <c r="O297" s="197"/>
      <c r="P297" s="197"/>
      <c r="Q297" s="197"/>
      <c r="R297" s="197"/>
      <c r="S297" s="197"/>
      <c r="T297" s="19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2" t="s">
        <v>234</v>
      </c>
      <c r="AU297" s="192" t="s">
        <v>90</v>
      </c>
      <c r="AV297" s="13" t="s">
        <v>90</v>
      </c>
      <c r="AW297" s="13" t="s">
        <v>42</v>
      </c>
      <c r="AX297" s="13" t="s">
        <v>88</v>
      </c>
      <c r="AY297" s="192" t="s">
        <v>126</v>
      </c>
    </row>
    <row r="298" s="2" customFormat="1" ht="24.15" customHeight="1">
      <c r="A298" s="40"/>
      <c r="B298" s="166"/>
      <c r="C298" s="167" t="s">
        <v>537</v>
      </c>
      <c r="D298" s="167" t="s">
        <v>129</v>
      </c>
      <c r="E298" s="168" t="s">
        <v>538</v>
      </c>
      <c r="F298" s="169" t="s">
        <v>539</v>
      </c>
      <c r="G298" s="170" t="s">
        <v>423</v>
      </c>
      <c r="H298" s="171">
        <v>1</v>
      </c>
      <c r="I298" s="172"/>
      <c r="J298" s="173">
        <f>ROUND(I298*H298,2)</f>
        <v>0</v>
      </c>
      <c r="K298" s="169" t="s">
        <v>133</v>
      </c>
      <c r="L298" s="41"/>
      <c r="M298" s="174" t="s">
        <v>3</v>
      </c>
      <c r="N298" s="175" t="s">
        <v>51</v>
      </c>
      <c r="O298" s="74"/>
      <c r="P298" s="176">
        <f>O298*H298</f>
        <v>0</v>
      </c>
      <c r="Q298" s="176">
        <v>0.00167</v>
      </c>
      <c r="R298" s="176">
        <f>Q298*H298</f>
        <v>0.00167</v>
      </c>
      <c r="S298" s="176">
        <v>0</v>
      </c>
      <c r="T298" s="17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178" t="s">
        <v>148</v>
      </c>
      <c r="AT298" s="178" t="s">
        <v>129</v>
      </c>
      <c r="AU298" s="178" t="s">
        <v>90</v>
      </c>
      <c r="AY298" s="20" t="s">
        <v>126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20" t="s">
        <v>88</v>
      </c>
      <c r="BK298" s="179">
        <f>ROUND(I298*H298,2)</f>
        <v>0</v>
      </c>
      <c r="BL298" s="20" t="s">
        <v>148</v>
      </c>
      <c r="BM298" s="178" t="s">
        <v>540</v>
      </c>
    </row>
    <row r="299" s="2" customFormat="1">
      <c r="A299" s="40"/>
      <c r="B299" s="41"/>
      <c r="C299" s="40"/>
      <c r="D299" s="180" t="s">
        <v>136</v>
      </c>
      <c r="E299" s="40"/>
      <c r="F299" s="181" t="s">
        <v>541</v>
      </c>
      <c r="G299" s="40"/>
      <c r="H299" s="40"/>
      <c r="I299" s="182"/>
      <c r="J299" s="40"/>
      <c r="K299" s="40"/>
      <c r="L299" s="41"/>
      <c r="M299" s="183"/>
      <c r="N299" s="184"/>
      <c r="O299" s="74"/>
      <c r="P299" s="74"/>
      <c r="Q299" s="74"/>
      <c r="R299" s="74"/>
      <c r="S299" s="74"/>
      <c r="T299" s="75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20" t="s">
        <v>136</v>
      </c>
      <c r="AU299" s="20" t="s">
        <v>90</v>
      </c>
    </row>
    <row r="300" s="2" customFormat="1">
      <c r="A300" s="40"/>
      <c r="B300" s="41"/>
      <c r="C300" s="40"/>
      <c r="D300" s="185" t="s">
        <v>137</v>
      </c>
      <c r="E300" s="40"/>
      <c r="F300" s="186" t="s">
        <v>542</v>
      </c>
      <c r="G300" s="40"/>
      <c r="H300" s="40"/>
      <c r="I300" s="182"/>
      <c r="J300" s="40"/>
      <c r="K300" s="40"/>
      <c r="L300" s="41"/>
      <c r="M300" s="183"/>
      <c r="N300" s="184"/>
      <c r="O300" s="74"/>
      <c r="P300" s="74"/>
      <c r="Q300" s="74"/>
      <c r="R300" s="74"/>
      <c r="S300" s="74"/>
      <c r="T300" s="75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20" t="s">
        <v>137</v>
      </c>
      <c r="AU300" s="20" t="s">
        <v>90</v>
      </c>
    </row>
    <row r="301" s="2" customFormat="1" ht="24.15" customHeight="1">
      <c r="A301" s="40"/>
      <c r="B301" s="166"/>
      <c r="C301" s="207" t="s">
        <v>543</v>
      </c>
      <c r="D301" s="207" t="s">
        <v>387</v>
      </c>
      <c r="E301" s="208" t="s">
        <v>544</v>
      </c>
      <c r="F301" s="209" t="s">
        <v>545</v>
      </c>
      <c r="G301" s="210" t="s">
        <v>423</v>
      </c>
      <c r="H301" s="211">
        <v>1</v>
      </c>
      <c r="I301" s="212"/>
      <c r="J301" s="213">
        <f>ROUND(I301*H301,2)</f>
        <v>0</v>
      </c>
      <c r="K301" s="209" t="s">
        <v>3</v>
      </c>
      <c r="L301" s="214"/>
      <c r="M301" s="215" t="s">
        <v>3</v>
      </c>
      <c r="N301" s="216" t="s">
        <v>51</v>
      </c>
      <c r="O301" s="74"/>
      <c r="P301" s="176">
        <f>O301*H301</f>
        <v>0</v>
      </c>
      <c r="Q301" s="176">
        <v>0.0070400000000000003</v>
      </c>
      <c r="R301" s="176">
        <f>Q301*H301</f>
        <v>0.0070400000000000003</v>
      </c>
      <c r="S301" s="176">
        <v>0</v>
      </c>
      <c r="T301" s="177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178" t="s">
        <v>169</v>
      </c>
      <c r="AT301" s="178" t="s">
        <v>387</v>
      </c>
      <c r="AU301" s="178" t="s">
        <v>90</v>
      </c>
      <c r="AY301" s="20" t="s">
        <v>126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20" t="s">
        <v>88</v>
      </c>
      <c r="BK301" s="179">
        <f>ROUND(I301*H301,2)</f>
        <v>0</v>
      </c>
      <c r="BL301" s="20" t="s">
        <v>148</v>
      </c>
      <c r="BM301" s="178" t="s">
        <v>546</v>
      </c>
    </row>
    <row r="302" s="2" customFormat="1">
      <c r="A302" s="40"/>
      <c r="B302" s="41"/>
      <c r="C302" s="40"/>
      <c r="D302" s="180" t="s">
        <v>136</v>
      </c>
      <c r="E302" s="40"/>
      <c r="F302" s="181" t="s">
        <v>545</v>
      </c>
      <c r="G302" s="40"/>
      <c r="H302" s="40"/>
      <c r="I302" s="182"/>
      <c r="J302" s="40"/>
      <c r="K302" s="40"/>
      <c r="L302" s="41"/>
      <c r="M302" s="183"/>
      <c r="N302" s="184"/>
      <c r="O302" s="74"/>
      <c r="P302" s="74"/>
      <c r="Q302" s="74"/>
      <c r="R302" s="74"/>
      <c r="S302" s="74"/>
      <c r="T302" s="75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20" t="s">
        <v>136</v>
      </c>
      <c r="AU302" s="20" t="s">
        <v>90</v>
      </c>
    </row>
    <row r="303" s="2" customFormat="1" ht="24.15" customHeight="1">
      <c r="A303" s="40"/>
      <c r="B303" s="166"/>
      <c r="C303" s="167" t="s">
        <v>547</v>
      </c>
      <c r="D303" s="167" t="s">
        <v>129</v>
      </c>
      <c r="E303" s="168" t="s">
        <v>548</v>
      </c>
      <c r="F303" s="169" t="s">
        <v>549</v>
      </c>
      <c r="G303" s="170" t="s">
        <v>423</v>
      </c>
      <c r="H303" s="171">
        <v>2</v>
      </c>
      <c r="I303" s="172"/>
      <c r="J303" s="173">
        <f>ROUND(I303*H303,2)</f>
        <v>0</v>
      </c>
      <c r="K303" s="169" t="s">
        <v>133</v>
      </c>
      <c r="L303" s="41"/>
      <c r="M303" s="174" t="s">
        <v>3</v>
      </c>
      <c r="N303" s="175" t="s">
        <v>51</v>
      </c>
      <c r="O303" s="74"/>
      <c r="P303" s="176">
        <f>O303*H303</f>
        <v>0</v>
      </c>
      <c r="Q303" s="176">
        <v>0.00167</v>
      </c>
      <c r="R303" s="176">
        <f>Q303*H303</f>
        <v>0.0033400000000000001</v>
      </c>
      <c r="S303" s="176">
        <v>0</v>
      </c>
      <c r="T303" s="17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178" t="s">
        <v>148</v>
      </c>
      <c r="AT303" s="178" t="s">
        <v>129</v>
      </c>
      <c r="AU303" s="178" t="s">
        <v>90</v>
      </c>
      <c r="AY303" s="20" t="s">
        <v>126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20" t="s">
        <v>88</v>
      </c>
      <c r="BK303" s="179">
        <f>ROUND(I303*H303,2)</f>
        <v>0</v>
      </c>
      <c r="BL303" s="20" t="s">
        <v>148</v>
      </c>
      <c r="BM303" s="178" t="s">
        <v>550</v>
      </c>
    </row>
    <row r="304" s="2" customFormat="1">
      <c r="A304" s="40"/>
      <c r="B304" s="41"/>
      <c r="C304" s="40"/>
      <c r="D304" s="180" t="s">
        <v>136</v>
      </c>
      <c r="E304" s="40"/>
      <c r="F304" s="181" t="s">
        <v>551</v>
      </c>
      <c r="G304" s="40"/>
      <c r="H304" s="40"/>
      <c r="I304" s="182"/>
      <c r="J304" s="40"/>
      <c r="K304" s="40"/>
      <c r="L304" s="41"/>
      <c r="M304" s="183"/>
      <c r="N304" s="184"/>
      <c r="O304" s="74"/>
      <c r="P304" s="74"/>
      <c r="Q304" s="74"/>
      <c r="R304" s="74"/>
      <c r="S304" s="74"/>
      <c r="T304" s="75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20" t="s">
        <v>136</v>
      </c>
      <c r="AU304" s="20" t="s">
        <v>90</v>
      </c>
    </row>
    <row r="305" s="2" customFormat="1">
      <c r="A305" s="40"/>
      <c r="B305" s="41"/>
      <c r="C305" s="40"/>
      <c r="D305" s="185" t="s">
        <v>137</v>
      </c>
      <c r="E305" s="40"/>
      <c r="F305" s="186" t="s">
        <v>552</v>
      </c>
      <c r="G305" s="40"/>
      <c r="H305" s="40"/>
      <c r="I305" s="182"/>
      <c r="J305" s="40"/>
      <c r="K305" s="40"/>
      <c r="L305" s="41"/>
      <c r="M305" s="183"/>
      <c r="N305" s="184"/>
      <c r="O305" s="74"/>
      <c r="P305" s="74"/>
      <c r="Q305" s="74"/>
      <c r="R305" s="74"/>
      <c r="S305" s="74"/>
      <c r="T305" s="75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20" t="s">
        <v>137</v>
      </c>
      <c r="AU305" s="20" t="s">
        <v>90</v>
      </c>
    </row>
    <row r="306" s="2" customFormat="1" ht="24.15" customHeight="1">
      <c r="A306" s="40"/>
      <c r="B306" s="166"/>
      <c r="C306" s="207" t="s">
        <v>553</v>
      </c>
      <c r="D306" s="207" t="s">
        <v>387</v>
      </c>
      <c r="E306" s="208" t="s">
        <v>554</v>
      </c>
      <c r="F306" s="209" t="s">
        <v>555</v>
      </c>
      <c r="G306" s="210" t="s">
        <v>423</v>
      </c>
      <c r="H306" s="211">
        <v>1</v>
      </c>
      <c r="I306" s="212"/>
      <c r="J306" s="213">
        <f>ROUND(I306*H306,2)</f>
        <v>0</v>
      </c>
      <c r="K306" s="209" t="s">
        <v>3</v>
      </c>
      <c r="L306" s="214"/>
      <c r="M306" s="215" t="s">
        <v>3</v>
      </c>
      <c r="N306" s="216" t="s">
        <v>51</v>
      </c>
      <c r="O306" s="74"/>
      <c r="P306" s="176">
        <f>O306*H306</f>
        <v>0</v>
      </c>
      <c r="Q306" s="176">
        <v>0.0121</v>
      </c>
      <c r="R306" s="176">
        <f>Q306*H306</f>
        <v>0.0121</v>
      </c>
      <c r="S306" s="176">
        <v>0</v>
      </c>
      <c r="T306" s="17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178" t="s">
        <v>169</v>
      </c>
      <c r="AT306" s="178" t="s">
        <v>387</v>
      </c>
      <c r="AU306" s="178" t="s">
        <v>90</v>
      </c>
      <c r="AY306" s="20" t="s">
        <v>126</v>
      </c>
      <c r="BE306" s="179">
        <f>IF(N306="základní",J306,0)</f>
        <v>0</v>
      </c>
      <c r="BF306" s="179">
        <f>IF(N306="snížená",J306,0)</f>
        <v>0</v>
      </c>
      <c r="BG306" s="179">
        <f>IF(N306="zákl. přenesená",J306,0)</f>
        <v>0</v>
      </c>
      <c r="BH306" s="179">
        <f>IF(N306="sníž. přenesená",J306,0)</f>
        <v>0</v>
      </c>
      <c r="BI306" s="179">
        <f>IF(N306="nulová",J306,0)</f>
        <v>0</v>
      </c>
      <c r="BJ306" s="20" t="s">
        <v>88</v>
      </c>
      <c r="BK306" s="179">
        <f>ROUND(I306*H306,2)</f>
        <v>0</v>
      </c>
      <c r="BL306" s="20" t="s">
        <v>148</v>
      </c>
      <c r="BM306" s="178" t="s">
        <v>556</v>
      </c>
    </row>
    <row r="307" s="2" customFormat="1">
      <c r="A307" s="40"/>
      <c r="B307" s="41"/>
      <c r="C307" s="40"/>
      <c r="D307" s="180" t="s">
        <v>136</v>
      </c>
      <c r="E307" s="40"/>
      <c r="F307" s="181" t="s">
        <v>555</v>
      </c>
      <c r="G307" s="40"/>
      <c r="H307" s="40"/>
      <c r="I307" s="182"/>
      <c r="J307" s="40"/>
      <c r="K307" s="40"/>
      <c r="L307" s="41"/>
      <c r="M307" s="183"/>
      <c r="N307" s="184"/>
      <c r="O307" s="74"/>
      <c r="P307" s="74"/>
      <c r="Q307" s="74"/>
      <c r="R307" s="74"/>
      <c r="S307" s="74"/>
      <c r="T307" s="75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20" t="s">
        <v>136</v>
      </c>
      <c r="AU307" s="20" t="s">
        <v>90</v>
      </c>
    </row>
    <row r="308" s="2" customFormat="1" ht="24.15" customHeight="1">
      <c r="A308" s="40"/>
      <c r="B308" s="166"/>
      <c r="C308" s="207" t="s">
        <v>557</v>
      </c>
      <c r="D308" s="207" t="s">
        <v>387</v>
      </c>
      <c r="E308" s="208" t="s">
        <v>558</v>
      </c>
      <c r="F308" s="209" t="s">
        <v>559</v>
      </c>
      <c r="G308" s="210" t="s">
        <v>423</v>
      </c>
      <c r="H308" s="211">
        <v>1</v>
      </c>
      <c r="I308" s="212"/>
      <c r="J308" s="213">
        <f>ROUND(I308*H308,2)</f>
        <v>0</v>
      </c>
      <c r="K308" s="209" t="s">
        <v>3</v>
      </c>
      <c r="L308" s="214"/>
      <c r="M308" s="215" t="s">
        <v>3</v>
      </c>
      <c r="N308" s="216" t="s">
        <v>51</v>
      </c>
      <c r="O308" s="74"/>
      <c r="P308" s="176">
        <f>O308*H308</f>
        <v>0</v>
      </c>
      <c r="Q308" s="176">
        <v>0.0094999999999999998</v>
      </c>
      <c r="R308" s="176">
        <f>Q308*H308</f>
        <v>0.0094999999999999998</v>
      </c>
      <c r="S308" s="176">
        <v>0</v>
      </c>
      <c r="T308" s="17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178" t="s">
        <v>169</v>
      </c>
      <c r="AT308" s="178" t="s">
        <v>387</v>
      </c>
      <c r="AU308" s="178" t="s">
        <v>90</v>
      </c>
      <c r="AY308" s="20" t="s">
        <v>126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20" t="s">
        <v>88</v>
      </c>
      <c r="BK308" s="179">
        <f>ROUND(I308*H308,2)</f>
        <v>0</v>
      </c>
      <c r="BL308" s="20" t="s">
        <v>148</v>
      </c>
      <c r="BM308" s="178" t="s">
        <v>560</v>
      </c>
    </row>
    <row r="309" s="2" customFormat="1">
      <c r="A309" s="40"/>
      <c r="B309" s="41"/>
      <c r="C309" s="40"/>
      <c r="D309" s="180" t="s">
        <v>136</v>
      </c>
      <c r="E309" s="40"/>
      <c r="F309" s="181" t="s">
        <v>559</v>
      </c>
      <c r="G309" s="40"/>
      <c r="H309" s="40"/>
      <c r="I309" s="182"/>
      <c r="J309" s="40"/>
      <c r="K309" s="40"/>
      <c r="L309" s="41"/>
      <c r="M309" s="183"/>
      <c r="N309" s="184"/>
      <c r="O309" s="74"/>
      <c r="P309" s="74"/>
      <c r="Q309" s="74"/>
      <c r="R309" s="74"/>
      <c r="S309" s="74"/>
      <c r="T309" s="75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20" t="s">
        <v>136</v>
      </c>
      <c r="AU309" s="20" t="s">
        <v>90</v>
      </c>
    </row>
    <row r="310" s="2" customFormat="1" ht="24.15" customHeight="1">
      <c r="A310" s="40"/>
      <c r="B310" s="166"/>
      <c r="C310" s="167" t="s">
        <v>561</v>
      </c>
      <c r="D310" s="167" t="s">
        <v>129</v>
      </c>
      <c r="E310" s="168" t="s">
        <v>562</v>
      </c>
      <c r="F310" s="169" t="s">
        <v>563</v>
      </c>
      <c r="G310" s="170" t="s">
        <v>423</v>
      </c>
      <c r="H310" s="171">
        <v>3</v>
      </c>
      <c r="I310" s="172"/>
      <c r="J310" s="173">
        <f>ROUND(I310*H310,2)</f>
        <v>0</v>
      </c>
      <c r="K310" s="169" t="s">
        <v>133</v>
      </c>
      <c r="L310" s="41"/>
      <c r="M310" s="174" t="s">
        <v>3</v>
      </c>
      <c r="N310" s="175" t="s">
        <v>51</v>
      </c>
      <c r="O310" s="74"/>
      <c r="P310" s="176">
        <f>O310*H310</f>
        <v>0</v>
      </c>
      <c r="Q310" s="176">
        <v>0</v>
      </c>
      <c r="R310" s="176">
        <f>Q310*H310</f>
        <v>0</v>
      </c>
      <c r="S310" s="176">
        <v>0</v>
      </c>
      <c r="T310" s="17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178" t="s">
        <v>148</v>
      </c>
      <c r="AT310" s="178" t="s">
        <v>129</v>
      </c>
      <c r="AU310" s="178" t="s">
        <v>90</v>
      </c>
      <c r="AY310" s="20" t="s">
        <v>126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20" t="s">
        <v>88</v>
      </c>
      <c r="BK310" s="179">
        <f>ROUND(I310*H310,2)</f>
        <v>0</v>
      </c>
      <c r="BL310" s="20" t="s">
        <v>148</v>
      </c>
      <c r="BM310" s="178" t="s">
        <v>564</v>
      </c>
    </row>
    <row r="311" s="2" customFormat="1">
      <c r="A311" s="40"/>
      <c r="B311" s="41"/>
      <c r="C311" s="40"/>
      <c r="D311" s="180" t="s">
        <v>136</v>
      </c>
      <c r="E311" s="40"/>
      <c r="F311" s="181" t="s">
        <v>565</v>
      </c>
      <c r="G311" s="40"/>
      <c r="H311" s="40"/>
      <c r="I311" s="182"/>
      <c r="J311" s="40"/>
      <c r="K311" s="40"/>
      <c r="L311" s="41"/>
      <c r="M311" s="183"/>
      <c r="N311" s="184"/>
      <c r="O311" s="74"/>
      <c r="P311" s="74"/>
      <c r="Q311" s="74"/>
      <c r="R311" s="74"/>
      <c r="S311" s="74"/>
      <c r="T311" s="75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20" t="s">
        <v>136</v>
      </c>
      <c r="AU311" s="20" t="s">
        <v>90</v>
      </c>
    </row>
    <row r="312" s="2" customFormat="1">
      <c r="A312" s="40"/>
      <c r="B312" s="41"/>
      <c r="C312" s="40"/>
      <c r="D312" s="185" t="s">
        <v>137</v>
      </c>
      <c r="E312" s="40"/>
      <c r="F312" s="186" t="s">
        <v>566</v>
      </c>
      <c r="G312" s="40"/>
      <c r="H312" s="40"/>
      <c r="I312" s="182"/>
      <c r="J312" s="40"/>
      <c r="K312" s="40"/>
      <c r="L312" s="41"/>
      <c r="M312" s="183"/>
      <c r="N312" s="184"/>
      <c r="O312" s="74"/>
      <c r="P312" s="74"/>
      <c r="Q312" s="74"/>
      <c r="R312" s="74"/>
      <c r="S312" s="74"/>
      <c r="T312" s="75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20" t="s">
        <v>137</v>
      </c>
      <c r="AU312" s="20" t="s">
        <v>90</v>
      </c>
    </row>
    <row r="313" s="13" customFormat="1">
      <c r="A313" s="13"/>
      <c r="B313" s="191"/>
      <c r="C313" s="13"/>
      <c r="D313" s="180" t="s">
        <v>234</v>
      </c>
      <c r="E313" s="192" t="s">
        <v>3</v>
      </c>
      <c r="F313" s="193" t="s">
        <v>143</v>
      </c>
      <c r="G313" s="13"/>
      <c r="H313" s="194">
        <v>3</v>
      </c>
      <c r="I313" s="195"/>
      <c r="J313" s="13"/>
      <c r="K313" s="13"/>
      <c r="L313" s="191"/>
      <c r="M313" s="196"/>
      <c r="N313" s="197"/>
      <c r="O313" s="197"/>
      <c r="P313" s="197"/>
      <c r="Q313" s="197"/>
      <c r="R313" s="197"/>
      <c r="S313" s="197"/>
      <c r="T313" s="19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2" t="s">
        <v>234</v>
      </c>
      <c r="AU313" s="192" t="s">
        <v>90</v>
      </c>
      <c r="AV313" s="13" t="s">
        <v>90</v>
      </c>
      <c r="AW313" s="13" t="s">
        <v>42</v>
      </c>
      <c r="AX313" s="13" t="s">
        <v>88</v>
      </c>
      <c r="AY313" s="192" t="s">
        <v>126</v>
      </c>
    </row>
    <row r="314" s="2" customFormat="1" ht="24.15" customHeight="1">
      <c r="A314" s="40"/>
      <c r="B314" s="166"/>
      <c r="C314" s="207" t="s">
        <v>567</v>
      </c>
      <c r="D314" s="207" t="s">
        <v>387</v>
      </c>
      <c r="E314" s="208" t="s">
        <v>568</v>
      </c>
      <c r="F314" s="209" t="s">
        <v>569</v>
      </c>
      <c r="G314" s="210" t="s">
        <v>423</v>
      </c>
      <c r="H314" s="211">
        <v>1</v>
      </c>
      <c r="I314" s="212"/>
      <c r="J314" s="213">
        <f>ROUND(I314*H314,2)</f>
        <v>0</v>
      </c>
      <c r="K314" s="209" t="s">
        <v>3</v>
      </c>
      <c r="L314" s="214"/>
      <c r="M314" s="215" t="s">
        <v>3</v>
      </c>
      <c r="N314" s="216" t="s">
        <v>51</v>
      </c>
      <c r="O314" s="74"/>
      <c r="P314" s="176">
        <f>O314*H314</f>
        <v>0</v>
      </c>
      <c r="Q314" s="176">
        <v>0.083199999999999996</v>
      </c>
      <c r="R314" s="176">
        <f>Q314*H314</f>
        <v>0.083199999999999996</v>
      </c>
      <c r="S314" s="176">
        <v>0</v>
      </c>
      <c r="T314" s="177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178" t="s">
        <v>169</v>
      </c>
      <c r="AT314" s="178" t="s">
        <v>387</v>
      </c>
      <c r="AU314" s="178" t="s">
        <v>90</v>
      </c>
      <c r="AY314" s="20" t="s">
        <v>126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20" t="s">
        <v>88</v>
      </c>
      <c r="BK314" s="179">
        <f>ROUND(I314*H314,2)</f>
        <v>0</v>
      </c>
      <c r="BL314" s="20" t="s">
        <v>148</v>
      </c>
      <c r="BM314" s="178" t="s">
        <v>570</v>
      </c>
    </row>
    <row r="315" s="2" customFormat="1">
      <c r="A315" s="40"/>
      <c r="B315" s="41"/>
      <c r="C315" s="40"/>
      <c r="D315" s="180" t="s">
        <v>136</v>
      </c>
      <c r="E315" s="40"/>
      <c r="F315" s="181" t="s">
        <v>569</v>
      </c>
      <c r="G315" s="40"/>
      <c r="H315" s="40"/>
      <c r="I315" s="182"/>
      <c r="J315" s="40"/>
      <c r="K315" s="40"/>
      <c r="L315" s="41"/>
      <c r="M315" s="183"/>
      <c r="N315" s="184"/>
      <c r="O315" s="74"/>
      <c r="P315" s="74"/>
      <c r="Q315" s="74"/>
      <c r="R315" s="74"/>
      <c r="S315" s="74"/>
      <c r="T315" s="75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20" t="s">
        <v>136</v>
      </c>
      <c r="AU315" s="20" t="s">
        <v>90</v>
      </c>
    </row>
    <row r="316" s="13" customFormat="1">
      <c r="A316" s="13"/>
      <c r="B316" s="191"/>
      <c r="C316" s="13"/>
      <c r="D316" s="180" t="s">
        <v>234</v>
      </c>
      <c r="E316" s="192" t="s">
        <v>3</v>
      </c>
      <c r="F316" s="193" t="s">
        <v>88</v>
      </c>
      <c r="G316" s="13"/>
      <c r="H316" s="194">
        <v>1</v>
      </c>
      <c r="I316" s="195"/>
      <c r="J316" s="13"/>
      <c r="K316" s="13"/>
      <c r="L316" s="191"/>
      <c r="M316" s="196"/>
      <c r="N316" s="197"/>
      <c r="O316" s="197"/>
      <c r="P316" s="197"/>
      <c r="Q316" s="197"/>
      <c r="R316" s="197"/>
      <c r="S316" s="197"/>
      <c r="T316" s="19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2" t="s">
        <v>234</v>
      </c>
      <c r="AU316" s="192" t="s">
        <v>90</v>
      </c>
      <c r="AV316" s="13" t="s">
        <v>90</v>
      </c>
      <c r="AW316" s="13" t="s">
        <v>42</v>
      </c>
      <c r="AX316" s="13" t="s">
        <v>88</v>
      </c>
      <c r="AY316" s="192" t="s">
        <v>126</v>
      </c>
    </row>
    <row r="317" s="2" customFormat="1" ht="24.15" customHeight="1">
      <c r="A317" s="40"/>
      <c r="B317" s="166"/>
      <c r="C317" s="207" t="s">
        <v>571</v>
      </c>
      <c r="D317" s="207" t="s">
        <v>387</v>
      </c>
      <c r="E317" s="208" t="s">
        <v>572</v>
      </c>
      <c r="F317" s="209" t="s">
        <v>573</v>
      </c>
      <c r="G317" s="210" t="s">
        <v>423</v>
      </c>
      <c r="H317" s="211">
        <v>1</v>
      </c>
      <c r="I317" s="212"/>
      <c r="J317" s="213">
        <f>ROUND(I317*H317,2)</f>
        <v>0</v>
      </c>
      <c r="K317" s="209" t="s">
        <v>3</v>
      </c>
      <c r="L317" s="214"/>
      <c r="M317" s="215" t="s">
        <v>3</v>
      </c>
      <c r="N317" s="216" t="s">
        <v>51</v>
      </c>
      <c r="O317" s="74"/>
      <c r="P317" s="176">
        <f>O317*H317</f>
        <v>0</v>
      </c>
      <c r="Q317" s="176">
        <v>0.086999999999999994</v>
      </c>
      <c r="R317" s="176">
        <f>Q317*H317</f>
        <v>0.086999999999999994</v>
      </c>
      <c r="S317" s="176">
        <v>0</v>
      </c>
      <c r="T317" s="17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178" t="s">
        <v>169</v>
      </c>
      <c r="AT317" s="178" t="s">
        <v>387</v>
      </c>
      <c r="AU317" s="178" t="s">
        <v>90</v>
      </c>
      <c r="AY317" s="20" t="s">
        <v>126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20" t="s">
        <v>88</v>
      </c>
      <c r="BK317" s="179">
        <f>ROUND(I317*H317,2)</f>
        <v>0</v>
      </c>
      <c r="BL317" s="20" t="s">
        <v>148</v>
      </c>
      <c r="BM317" s="178" t="s">
        <v>574</v>
      </c>
    </row>
    <row r="318" s="2" customFormat="1">
      <c r="A318" s="40"/>
      <c r="B318" s="41"/>
      <c r="C318" s="40"/>
      <c r="D318" s="180" t="s">
        <v>136</v>
      </c>
      <c r="E318" s="40"/>
      <c r="F318" s="181" t="s">
        <v>573</v>
      </c>
      <c r="G318" s="40"/>
      <c r="H318" s="40"/>
      <c r="I318" s="182"/>
      <c r="J318" s="40"/>
      <c r="K318" s="40"/>
      <c r="L318" s="41"/>
      <c r="M318" s="183"/>
      <c r="N318" s="184"/>
      <c r="O318" s="74"/>
      <c r="P318" s="74"/>
      <c r="Q318" s="74"/>
      <c r="R318" s="74"/>
      <c r="S318" s="74"/>
      <c r="T318" s="75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20" t="s">
        <v>136</v>
      </c>
      <c r="AU318" s="20" t="s">
        <v>90</v>
      </c>
    </row>
    <row r="319" s="13" customFormat="1">
      <c r="A319" s="13"/>
      <c r="B319" s="191"/>
      <c r="C319" s="13"/>
      <c r="D319" s="180" t="s">
        <v>234</v>
      </c>
      <c r="E319" s="192" t="s">
        <v>3</v>
      </c>
      <c r="F319" s="193" t="s">
        <v>88</v>
      </c>
      <c r="G319" s="13"/>
      <c r="H319" s="194">
        <v>1</v>
      </c>
      <c r="I319" s="195"/>
      <c r="J319" s="13"/>
      <c r="K319" s="13"/>
      <c r="L319" s="191"/>
      <c r="M319" s="196"/>
      <c r="N319" s="197"/>
      <c r="O319" s="197"/>
      <c r="P319" s="197"/>
      <c r="Q319" s="197"/>
      <c r="R319" s="197"/>
      <c r="S319" s="197"/>
      <c r="T319" s="19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2" t="s">
        <v>234</v>
      </c>
      <c r="AU319" s="192" t="s">
        <v>90</v>
      </c>
      <c r="AV319" s="13" t="s">
        <v>90</v>
      </c>
      <c r="AW319" s="13" t="s">
        <v>42</v>
      </c>
      <c r="AX319" s="13" t="s">
        <v>88</v>
      </c>
      <c r="AY319" s="192" t="s">
        <v>126</v>
      </c>
    </row>
    <row r="320" s="2" customFormat="1" ht="24.15" customHeight="1">
      <c r="A320" s="40"/>
      <c r="B320" s="166"/>
      <c r="C320" s="207" t="s">
        <v>575</v>
      </c>
      <c r="D320" s="207" t="s">
        <v>387</v>
      </c>
      <c r="E320" s="208" t="s">
        <v>576</v>
      </c>
      <c r="F320" s="209" t="s">
        <v>577</v>
      </c>
      <c r="G320" s="210" t="s">
        <v>423</v>
      </c>
      <c r="H320" s="211">
        <v>1</v>
      </c>
      <c r="I320" s="212"/>
      <c r="J320" s="213">
        <f>ROUND(I320*H320,2)</f>
        <v>0</v>
      </c>
      <c r="K320" s="209" t="s">
        <v>3</v>
      </c>
      <c r="L320" s="214"/>
      <c r="M320" s="215" t="s">
        <v>3</v>
      </c>
      <c r="N320" s="216" t="s">
        <v>51</v>
      </c>
      <c r="O320" s="74"/>
      <c r="P320" s="176">
        <f>O320*H320</f>
        <v>0</v>
      </c>
      <c r="Q320" s="176">
        <v>0.095399999999999999</v>
      </c>
      <c r="R320" s="176">
        <f>Q320*H320</f>
        <v>0.095399999999999999</v>
      </c>
      <c r="S320" s="176">
        <v>0</v>
      </c>
      <c r="T320" s="17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178" t="s">
        <v>169</v>
      </c>
      <c r="AT320" s="178" t="s">
        <v>387</v>
      </c>
      <c r="AU320" s="178" t="s">
        <v>90</v>
      </c>
      <c r="AY320" s="20" t="s">
        <v>126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20" t="s">
        <v>88</v>
      </c>
      <c r="BK320" s="179">
        <f>ROUND(I320*H320,2)</f>
        <v>0</v>
      </c>
      <c r="BL320" s="20" t="s">
        <v>148</v>
      </c>
      <c r="BM320" s="178" t="s">
        <v>578</v>
      </c>
    </row>
    <row r="321" s="2" customFormat="1">
      <c r="A321" s="40"/>
      <c r="B321" s="41"/>
      <c r="C321" s="40"/>
      <c r="D321" s="180" t="s">
        <v>136</v>
      </c>
      <c r="E321" s="40"/>
      <c r="F321" s="181" t="s">
        <v>577</v>
      </c>
      <c r="G321" s="40"/>
      <c r="H321" s="40"/>
      <c r="I321" s="182"/>
      <c r="J321" s="40"/>
      <c r="K321" s="40"/>
      <c r="L321" s="41"/>
      <c r="M321" s="183"/>
      <c r="N321" s="184"/>
      <c r="O321" s="74"/>
      <c r="P321" s="74"/>
      <c r="Q321" s="74"/>
      <c r="R321" s="74"/>
      <c r="S321" s="74"/>
      <c r="T321" s="75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20" t="s">
        <v>136</v>
      </c>
      <c r="AU321" s="20" t="s">
        <v>90</v>
      </c>
    </row>
    <row r="322" s="13" customFormat="1">
      <c r="A322" s="13"/>
      <c r="B322" s="191"/>
      <c r="C322" s="13"/>
      <c r="D322" s="180" t="s">
        <v>234</v>
      </c>
      <c r="E322" s="192" t="s">
        <v>3</v>
      </c>
      <c r="F322" s="193" t="s">
        <v>88</v>
      </c>
      <c r="G322" s="13"/>
      <c r="H322" s="194">
        <v>1</v>
      </c>
      <c r="I322" s="195"/>
      <c r="J322" s="13"/>
      <c r="K322" s="13"/>
      <c r="L322" s="191"/>
      <c r="M322" s="196"/>
      <c r="N322" s="197"/>
      <c r="O322" s="197"/>
      <c r="P322" s="197"/>
      <c r="Q322" s="197"/>
      <c r="R322" s="197"/>
      <c r="S322" s="197"/>
      <c r="T322" s="19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2" t="s">
        <v>234</v>
      </c>
      <c r="AU322" s="192" t="s">
        <v>90</v>
      </c>
      <c r="AV322" s="13" t="s">
        <v>90</v>
      </c>
      <c r="AW322" s="13" t="s">
        <v>42</v>
      </c>
      <c r="AX322" s="13" t="s">
        <v>88</v>
      </c>
      <c r="AY322" s="192" t="s">
        <v>126</v>
      </c>
    </row>
    <row r="323" s="2" customFormat="1" ht="24.15" customHeight="1">
      <c r="A323" s="40"/>
      <c r="B323" s="166"/>
      <c r="C323" s="167" t="s">
        <v>579</v>
      </c>
      <c r="D323" s="167" t="s">
        <v>129</v>
      </c>
      <c r="E323" s="168" t="s">
        <v>580</v>
      </c>
      <c r="F323" s="169" t="s">
        <v>581</v>
      </c>
      <c r="G323" s="170" t="s">
        <v>423</v>
      </c>
      <c r="H323" s="171">
        <v>1</v>
      </c>
      <c r="I323" s="172"/>
      <c r="J323" s="173">
        <f>ROUND(I323*H323,2)</f>
        <v>0</v>
      </c>
      <c r="K323" s="169" t="s">
        <v>133</v>
      </c>
      <c r="L323" s="41"/>
      <c r="M323" s="174" t="s">
        <v>3</v>
      </c>
      <c r="N323" s="175" t="s">
        <v>51</v>
      </c>
      <c r="O323" s="74"/>
      <c r="P323" s="176">
        <f>O323*H323</f>
        <v>0</v>
      </c>
      <c r="Q323" s="176">
        <v>0.01652</v>
      </c>
      <c r="R323" s="176">
        <f>Q323*H323</f>
        <v>0.01652</v>
      </c>
      <c r="S323" s="176">
        <v>0</v>
      </c>
      <c r="T323" s="177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178" t="s">
        <v>148</v>
      </c>
      <c r="AT323" s="178" t="s">
        <v>129</v>
      </c>
      <c r="AU323" s="178" t="s">
        <v>90</v>
      </c>
      <c r="AY323" s="20" t="s">
        <v>126</v>
      </c>
      <c r="BE323" s="179">
        <f>IF(N323="základní",J323,0)</f>
        <v>0</v>
      </c>
      <c r="BF323" s="179">
        <f>IF(N323="snížená",J323,0)</f>
        <v>0</v>
      </c>
      <c r="BG323" s="179">
        <f>IF(N323="zákl. přenesená",J323,0)</f>
        <v>0</v>
      </c>
      <c r="BH323" s="179">
        <f>IF(N323="sníž. přenesená",J323,0)</f>
        <v>0</v>
      </c>
      <c r="BI323" s="179">
        <f>IF(N323="nulová",J323,0)</f>
        <v>0</v>
      </c>
      <c r="BJ323" s="20" t="s">
        <v>88</v>
      </c>
      <c r="BK323" s="179">
        <f>ROUND(I323*H323,2)</f>
        <v>0</v>
      </c>
      <c r="BL323" s="20" t="s">
        <v>148</v>
      </c>
      <c r="BM323" s="178" t="s">
        <v>582</v>
      </c>
    </row>
    <row r="324" s="2" customFormat="1">
      <c r="A324" s="40"/>
      <c r="B324" s="41"/>
      <c r="C324" s="40"/>
      <c r="D324" s="180" t="s">
        <v>136</v>
      </c>
      <c r="E324" s="40"/>
      <c r="F324" s="181" t="s">
        <v>583</v>
      </c>
      <c r="G324" s="40"/>
      <c r="H324" s="40"/>
      <c r="I324" s="182"/>
      <c r="J324" s="40"/>
      <c r="K324" s="40"/>
      <c r="L324" s="41"/>
      <c r="M324" s="183"/>
      <c r="N324" s="184"/>
      <c r="O324" s="74"/>
      <c r="P324" s="74"/>
      <c r="Q324" s="74"/>
      <c r="R324" s="74"/>
      <c r="S324" s="74"/>
      <c r="T324" s="75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20" t="s">
        <v>136</v>
      </c>
      <c r="AU324" s="20" t="s">
        <v>90</v>
      </c>
    </row>
    <row r="325" s="2" customFormat="1">
      <c r="A325" s="40"/>
      <c r="B325" s="41"/>
      <c r="C325" s="40"/>
      <c r="D325" s="185" t="s">
        <v>137</v>
      </c>
      <c r="E325" s="40"/>
      <c r="F325" s="186" t="s">
        <v>584</v>
      </c>
      <c r="G325" s="40"/>
      <c r="H325" s="40"/>
      <c r="I325" s="182"/>
      <c r="J325" s="40"/>
      <c r="K325" s="40"/>
      <c r="L325" s="41"/>
      <c r="M325" s="183"/>
      <c r="N325" s="184"/>
      <c r="O325" s="74"/>
      <c r="P325" s="74"/>
      <c r="Q325" s="74"/>
      <c r="R325" s="74"/>
      <c r="S325" s="74"/>
      <c r="T325" s="75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20" t="s">
        <v>137</v>
      </c>
      <c r="AU325" s="20" t="s">
        <v>90</v>
      </c>
    </row>
    <row r="326" s="13" customFormat="1">
      <c r="A326" s="13"/>
      <c r="B326" s="191"/>
      <c r="C326" s="13"/>
      <c r="D326" s="180" t="s">
        <v>234</v>
      </c>
      <c r="E326" s="192" t="s">
        <v>3</v>
      </c>
      <c r="F326" s="193" t="s">
        <v>88</v>
      </c>
      <c r="G326" s="13"/>
      <c r="H326" s="194">
        <v>1</v>
      </c>
      <c r="I326" s="195"/>
      <c r="J326" s="13"/>
      <c r="K326" s="13"/>
      <c r="L326" s="191"/>
      <c r="M326" s="196"/>
      <c r="N326" s="197"/>
      <c r="O326" s="197"/>
      <c r="P326" s="197"/>
      <c r="Q326" s="197"/>
      <c r="R326" s="197"/>
      <c r="S326" s="197"/>
      <c r="T326" s="19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2" t="s">
        <v>234</v>
      </c>
      <c r="AU326" s="192" t="s">
        <v>90</v>
      </c>
      <c r="AV326" s="13" t="s">
        <v>90</v>
      </c>
      <c r="AW326" s="13" t="s">
        <v>42</v>
      </c>
      <c r="AX326" s="13" t="s">
        <v>88</v>
      </c>
      <c r="AY326" s="192" t="s">
        <v>126</v>
      </c>
    </row>
    <row r="327" s="2" customFormat="1" ht="33" customHeight="1">
      <c r="A327" s="40"/>
      <c r="B327" s="166"/>
      <c r="C327" s="207" t="s">
        <v>585</v>
      </c>
      <c r="D327" s="207" t="s">
        <v>387</v>
      </c>
      <c r="E327" s="208" t="s">
        <v>586</v>
      </c>
      <c r="F327" s="209" t="s">
        <v>587</v>
      </c>
      <c r="G327" s="210" t="s">
        <v>423</v>
      </c>
      <c r="H327" s="211">
        <v>1</v>
      </c>
      <c r="I327" s="212"/>
      <c r="J327" s="213">
        <f>ROUND(I327*H327,2)</f>
        <v>0</v>
      </c>
      <c r="K327" s="209" t="s">
        <v>133</v>
      </c>
      <c r="L327" s="214"/>
      <c r="M327" s="215" t="s">
        <v>3</v>
      </c>
      <c r="N327" s="216" t="s">
        <v>51</v>
      </c>
      <c r="O327" s="74"/>
      <c r="P327" s="176">
        <f>O327*H327</f>
        <v>0</v>
      </c>
      <c r="Q327" s="176">
        <v>0.182</v>
      </c>
      <c r="R327" s="176">
        <f>Q327*H327</f>
        <v>0.182</v>
      </c>
      <c r="S327" s="176">
        <v>0</v>
      </c>
      <c r="T327" s="177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178" t="s">
        <v>169</v>
      </c>
      <c r="AT327" s="178" t="s">
        <v>387</v>
      </c>
      <c r="AU327" s="178" t="s">
        <v>90</v>
      </c>
      <c r="AY327" s="20" t="s">
        <v>126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20" t="s">
        <v>88</v>
      </c>
      <c r="BK327" s="179">
        <f>ROUND(I327*H327,2)</f>
        <v>0</v>
      </c>
      <c r="BL327" s="20" t="s">
        <v>148</v>
      </c>
      <c r="BM327" s="178" t="s">
        <v>588</v>
      </c>
    </row>
    <row r="328" s="2" customFormat="1">
      <c r="A328" s="40"/>
      <c r="B328" s="41"/>
      <c r="C328" s="40"/>
      <c r="D328" s="180" t="s">
        <v>136</v>
      </c>
      <c r="E328" s="40"/>
      <c r="F328" s="181" t="s">
        <v>587</v>
      </c>
      <c r="G328" s="40"/>
      <c r="H328" s="40"/>
      <c r="I328" s="182"/>
      <c r="J328" s="40"/>
      <c r="K328" s="40"/>
      <c r="L328" s="41"/>
      <c r="M328" s="183"/>
      <c r="N328" s="184"/>
      <c r="O328" s="74"/>
      <c r="P328" s="74"/>
      <c r="Q328" s="74"/>
      <c r="R328" s="74"/>
      <c r="S328" s="74"/>
      <c r="T328" s="75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20" t="s">
        <v>136</v>
      </c>
      <c r="AU328" s="20" t="s">
        <v>90</v>
      </c>
    </row>
    <row r="329" s="13" customFormat="1">
      <c r="A329" s="13"/>
      <c r="B329" s="191"/>
      <c r="C329" s="13"/>
      <c r="D329" s="180" t="s">
        <v>234</v>
      </c>
      <c r="E329" s="192" t="s">
        <v>3</v>
      </c>
      <c r="F329" s="193" t="s">
        <v>88</v>
      </c>
      <c r="G329" s="13"/>
      <c r="H329" s="194">
        <v>1</v>
      </c>
      <c r="I329" s="195"/>
      <c r="J329" s="13"/>
      <c r="K329" s="13"/>
      <c r="L329" s="191"/>
      <c r="M329" s="196"/>
      <c r="N329" s="197"/>
      <c r="O329" s="197"/>
      <c r="P329" s="197"/>
      <c r="Q329" s="197"/>
      <c r="R329" s="197"/>
      <c r="S329" s="197"/>
      <c r="T329" s="19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2" t="s">
        <v>234</v>
      </c>
      <c r="AU329" s="192" t="s">
        <v>90</v>
      </c>
      <c r="AV329" s="13" t="s">
        <v>90</v>
      </c>
      <c r="AW329" s="13" t="s">
        <v>42</v>
      </c>
      <c r="AX329" s="13" t="s">
        <v>88</v>
      </c>
      <c r="AY329" s="192" t="s">
        <v>126</v>
      </c>
    </row>
    <row r="330" s="2" customFormat="1" ht="33" customHeight="1">
      <c r="A330" s="40"/>
      <c r="B330" s="166"/>
      <c r="C330" s="167" t="s">
        <v>589</v>
      </c>
      <c r="D330" s="167" t="s">
        <v>129</v>
      </c>
      <c r="E330" s="168" t="s">
        <v>590</v>
      </c>
      <c r="F330" s="169" t="s">
        <v>591</v>
      </c>
      <c r="G330" s="170" t="s">
        <v>260</v>
      </c>
      <c r="H330" s="171">
        <v>5</v>
      </c>
      <c r="I330" s="172"/>
      <c r="J330" s="173">
        <f>ROUND(I330*H330,2)</f>
        <v>0</v>
      </c>
      <c r="K330" s="169" t="s">
        <v>133</v>
      </c>
      <c r="L330" s="41"/>
      <c r="M330" s="174" t="s">
        <v>3</v>
      </c>
      <c r="N330" s="175" t="s">
        <v>51</v>
      </c>
      <c r="O330" s="74"/>
      <c r="P330" s="176">
        <f>O330*H330</f>
        <v>0</v>
      </c>
      <c r="Q330" s="176">
        <v>0</v>
      </c>
      <c r="R330" s="176">
        <f>Q330*H330</f>
        <v>0</v>
      </c>
      <c r="S330" s="176">
        <v>0</v>
      </c>
      <c r="T330" s="177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178" t="s">
        <v>148</v>
      </c>
      <c r="AT330" s="178" t="s">
        <v>129</v>
      </c>
      <c r="AU330" s="178" t="s">
        <v>90</v>
      </c>
      <c r="AY330" s="20" t="s">
        <v>126</v>
      </c>
      <c r="BE330" s="179">
        <f>IF(N330="základní",J330,0)</f>
        <v>0</v>
      </c>
      <c r="BF330" s="179">
        <f>IF(N330="snížená",J330,0)</f>
        <v>0</v>
      </c>
      <c r="BG330" s="179">
        <f>IF(N330="zákl. přenesená",J330,0)</f>
        <v>0</v>
      </c>
      <c r="BH330" s="179">
        <f>IF(N330="sníž. přenesená",J330,0)</f>
        <v>0</v>
      </c>
      <c r="BI330" s="179">
        <f>IF(N330="nulová",J330,0)</f>
        <v>0</v>
      </c>
      <c r="BJ330" s="20" t="s">
        <v>88</v>
      </c>
      <c r="BK330" s="179">
        <f>ROUND(I330*H330,2)</f>
        <v>0</v>
      </c>
      <c r="BL330" s="20" t="s">
        <v>148</v>
      </c>
      <c r="BM330" s="178" t="s">
        <v>592</v>
      </c>
    </row>
    <row r="331" s="2" customFormat="1">
      <c r="A331" s="40"/>
      <c r="B331" s="41"/>
      <c r="C331" s="40"/>
      <c r="D331" s="180" t="s">
        <v>136</v>
      </c>
      <c r="E331" s="40"/>
      <c r="F331" s="181" t="s">
        <v>593</v>
      </c>
      <c r="G331" s="40"/>
      <c r="H331" s="40"/>
      <c r="I331" s="182"/>
      <c r="J331" s="40"/>
      <c r="K331" s="40"/>
      <c r="L331" s="41"/>
      <c r="M331" s="183"/>
      <c r="N331" s="184"/>
      <c r="O331" s="74"/>
      <c r="P331" s="74"/>
      <c r="Q331" s="74"/>
      <c r="R331" s="74"/>
      <c r="S331" s="74"/>
      <c r="T331" s="75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20" t="s">
        <v>136</v>
      </c>
      <c r="AU331" s="20" t="s">
        <v>90</v>
      </c>
    </row>
    <row r="332" s="2" customFormat="1">
      <c r="A332" s="40"/>
      <c r="B332" s="41"/>
      <c r="C332" s="40"/>
      <c r="D332" s="185" t="s">
        <v>137</v>
      </c>
      <c r="E332" s="40"/>
      <c r="F332" s="186" t="s">
        <v>594</v>
      </c>
      <c r="G332" s="40"/>
      <c r="H332" s="40"/>
      <c r="I332" s="182"/>
      <c r="J332" s="40"/>
      <c r="K332" s="40"/>
      <c r="L332" s="41"/>
      <c r="M332" s="183"/>
      <c r="N332" s="184"/>
      <c r="O332" s="74"/>
      <c r="P332" s="74"/>
      <c r="Q332" s="74"/>
      <c r="R332" s="74"/>
      <c r="S332" s="74"/>
      <c r="T332" s="75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20" t="s">
        <v>137</v>
      </c>
      <c r="AU332" s="20" t="s">
        <v>90</v>
      </c>
    </row>
    <row r="333" s="2" customFormat="1" ht="24.15" customHeight="1">
      <c r="A333" s="40"/>
      <c r="B333" s="166"/>
      <c r="C333" s="207" t="s">
        <v>595</v>
      </c>
      <c r="D333" s="207" t="s">
        <v>387</v>
      </c>
      <c r="E333" s="208" t="s">
        <v>596</v>
      </c>
      <c r="F333" s="209" t="s">
        <v>597</v>
      </c>
      <c r="G333" s="210" t="s">
        <v>260</v>
      </c>
      <c r="H333" s="211">
        <v>5.0750000000000002</v>
      </c>
      <c r="I333" s="212"/>
      <c r="J333" s="213">
        <f>ROUND(I333*H333,2)</f>
        <v>0</v>
      </c>
      <c r="K333" s="209" t="s">
        <v>133</v>
      </c>
      <c r="L333" s="214"/>
      <c r="M333" s="215" t="s">
        <v>3</v>
      </c>
      <c r="N333" s="216" t="s">
        <v>51</v>
      </c>
      <c r="O333" s="74"/>
      <c r="P333" s="176">
        <f>O333*H333</f>
        <v>0</v>
      </c>
      <c r="Q333" s="176">
        <v>0.0031800000000000001</v>
      </c>
      <c r="R333" s="176">
        <f>Q333*H333</f>
        <v>0.0161385</v>
      </c>
      <c r="S333" s="176">
        <v>0</v>
      </c>
      <c r="T333" s="177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178" t="s">
        <v>169</v>
      </c>
      <c r="AT333" s="178" t="s">
        <v>387</v>
      </c>
      <c r="AU333" s="178" t="s">
        <v>90</v>
      </c>
      <c r="AY333" s="20" t="s">
        <v>126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20" t="s">
        <v>88</v>
      </c>
      <c r="BK333" s="179">
        <f>ROUND(I333*H333,2)</f>
        <v>0</v>
      </c>
      <c r="BL333" s="20" t="s">
        <v>148</v>
      </c>
      <c r="BM333" s="178" t="s">
        <v>598</v>
      </c>
    </row>
    <row r="334" s="2" customFormat="1">
      <c r="A334" s="40"/>
      <c r="B334" s="41"/>
      <c r="C334" s="40"/>
      <c r="D334" s="180" t="s">
        <v>136</v>
      </c>
      <c r="E334" s="40"/>
      <c r="F334" s="181" t="s">
        <v>597</v>
      </c>
      <c r="G334" s="40"/>
      <c r="H334" s="40"/>
      <c r="I334" s="182"/>
      <c r="J334" s="40"/>
      <c r="K334" s="40"/>
      <c r="L334" s="41"/>
      <c r="M334" s="183"/>
      <c r="N334" s="184"/>
      <c r="O334" s="74"/>
      <c r="P334" s="74"/>
      <c r="Q334" s="74"/>
      <c r="R334" s="74"/>
      <c r="S334" s="74"/>
      <c r="T334" s="75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20" t="s">
        <v>136</v>
      </c>
      <c r="AU334" s="20" t="s">
        <v>90</v>
      </c>
    </row>
    <row r="335" s="13" customFormat="1">
      <c r="A335" s="13"/>
      <c r="B335" s="191"/>
      <c r="C335" s="13"/>
      <c r="D335" s="180" t="s">
        <v>234</v>
      </c>
      <c r="E335" s="13"/>
      <c r="F335" s="193" t="s">
        <v>599</v>
      </c>
      <c r="G335" s="13"/>
      <c r="H335" s="194">
        <v>5.0750000000000002</v>
      </c>
      <c r="I335" s="195"/>
      <c r="J335" s="13"/>
      <c r="K335" s="13"/>
      <c r="L335" s="191"/>
      <c r="M335" s="196"/>
      <c r="N335" s="197"/>
      <c r="O335" s="197"/>
      <c r="P335" s="197"/>
      <c r="Q335" s="197"/>
      <c r="R335" s="197"/>
      <c r="S335" s="197"/>
      <c r="T335" s="19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2" t="s">
        <v>234</v>
      </c>
      <c r="AU335" s="192" t="s">
        <v>90</v>
      </c>
      <c r="AV335" s="13" t="s">
        <v>90</v>
      </c>
      <c r="AW335" s="13" t="s">
        <v>4</v>
      </c>
      <c r="AX335" s="13" t="s">
        <v>88</v>
      </c>
      <c r="AY335" s="192" t="s">
        <v>126</v>
      </c>
    </row>
    <row r="336" s="2" customFormat="1" ht="24.15" customHeight="1">
      <c r="A336" s="40"/>
      <c r="B336" s="166"/>
      <c r="C336" s="167" t="s">
        <v>600</v>
      </c>
      <c r="D336" s="167" t="s">
        <v>129</v>
      </c>
      <c r="E336" s="168" t="s">
        <v>601</v>
      </c>
      <c r="F336" s="169" t="s">
        <v>602</v>
      </c>
      <c r="G336" s="170" t="s">
        <v>423</v>
      </c>
      <c r="H336" s="171">
        <v>6</v>
      </c>
      <c r="I336" s="172"/>
      <c r="J336" s="173">
        <f>ROUND(I336*H336,2)</f>
        <v>0</v>
      </c>
      <c r="K336" s="169" t="s">
        <v>133</v>
      </c>
      <c r="L336" s="41"/>
      <c r="M336" s="174" t="s">
        <v>3</v>
      </c>
      <c r="N336" s="175" t="s">
        <v>51</v>
      </c>
      <c r="O336" s="74"/>
      <c r="P336" s="176">
        <f>O336*H336</f>
        <v>0</v>
      </c>
      <c r="Q336" s="176">
        <v>0</v>
      </c>
      <c r="R336" s="176">
        <f>Q336*H336</f>
        <v>0</v>
      </c>
      <c r="S336" s="176">
        <v>0</v>
      </c>
      <c r="T336" s="17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178" t="s">
        <v>148</v>
      </c>
      <c r="AT336" s="178" t="s">
        <v>129</v>
      </c>
      <c r="AU336" s="178" t="s">
        <v>90</v>
      </c>
      <c r="AY336" s="20" t="s">
        <v>126</v>
      </c>
      <c r="BE336" s="179">
        <f>IF(N336="základní",J336,0)</f>
        <v>0</v>
      </c>
      <c r="BF336" s="179">
        <f>IF(N336="snížená",J336,0)</f>
        <v>0</v>
      </c>
      <c r="BG336" s="179">
        <f>IF(N336="zákl. přenesená",J336,0)</f>
        <v>0</v>
      </c>
      <c r="BH336" s="179">
        <f>IF(N336="sníž. přenesená",J336,0)</f>
        <v>0</v>
      </c>
      <c r="BI336" s="179">
        <f>IF(N336="nulová",J336,0)</f>
        <v>0</v>
      </c>
      <c r="BJ336" s="20" t="s">
        <v>88</v>
      </c>
      <c r="BK336" s="179">
        <f>ROUND(I336*H336,2)</f>
        <v>0</v>
      </c>
      <c r="BL336" s="20" t="s">
        <v>148</v>
      </c>
      <c r="BM336" s="178" t="s">
        <v>603</v>
      </c>
    </row>
    <row r="337" s="2" customFormat="1">
      <c r="A337" s="40"/>
      <c r="B337" s="41"/>
      <c r="C337" s="40"/>
      <c r="D337" s="180" t="s">
        <v>136</v>
      </c>
      <c r="E337" s="40"/>
      <c r="F337" s="181" t="s">
        <v>604</v>
      </c>
      <c r="G337" s="40"/>
      <c r="H337" s="40"/>
      <c r="I337" s="182"/>
      <c r="J337" s="40"/>
      <c r="K337" s="40"/>
      <c r="L337" s="41"/>
      <c r="M337" s="183"/>
      <c r="N337" s="184"/>
      <c r="O337" s="74"/>
      <c r="P337" s="74"/>
      <c r="Q337" s="74"/>
      <c r="R337" s="74"/>
      <c r="S337" s="74"/>
      <c r="T337" s="75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20" t="s">
        <v>136</v>
      </c>
      <c r="AU337" s="20" t="s">
        <v>90</v>
      </c>
    </row>
    <row r="338" s="2" customFormat="1">
      <c r="A338" s="40"/>
      <c r="B338" s="41"/>
      <c r="C338" s="40"/>
      <c r="D338" s="185" t="s">
        <v>137</v>
      </c>
      <c r="E338" s="40"/>
      <c r="F338" s="186" t="s">
        <v>605</v>
      </c>
      <c r="G338" s="40"/>
      <c r="H338" s="40"/>
      <c r="I338" s="182"/>
      <c r="J338" s="40"/>
      <c r="K338" s="40"/>
      <c r="L338" s="41"/>
      <c r="M338" s="183"/>
      <c r="N338" s="184"/>
      <c r="O338" s="74"/>
      <c r="P338" s="74"/>
      <c r="Q338" s="74"/>
      <c r="R338" s="74"/>
      <c r="S338" s="74"/>
      <c r="T338" s="75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20" t="s">
        <v>137</v>
      </c>
      <c r="AU338" s="20" t="s">
        <v>90</v>
      </c>
    </row>
    <row r="339" s="13" customFormat="1">
      <c r="A339" s="13"/>
      <c r="B339" s="191"/>
      <c r="C339" s="13"/>
      <c r="D339" s="180" t="s">
        <v>234</v>
      </c>
      <c r="E339" s="192" t="s">
        <v>3</v>
      </c>
      <c r="F339" s="193" t="s">
        <v>159</v>
      </c>
      <c r="G339" s="13"/>
      <c r="H339" s="194">
        <v>6</v>
      </c>
      <c r="I339" s="195"/>
      <c r="J339" s="13"/>
      <c r="K339" s="13"/>
      <c r="L339" s="191"/>
      <c r="M339" s="196"/>
      <c r="N339" s="197"/>
      <c r="O339" s="197"/>
      <c r="P339" s="197"/>
      <c r="Q339" s="197"/>
      <c r="R339" s="197"/>
      <c r="S339" s="197"/>
      <c r="T339" s="19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2" t="s">
        <v>234</v>
      </c>
      <c r="AU339" s="192" t="s">
        <v>90</v>
      </c>
      <c r="AV339" s="13" t="s">
        <v>90</v>
      </c>
      <c r="AW339" s="13" t="s">
        <v>42</v>
      </c>
      <c r="AX339" s="13" t="s">
        <v>88</v>
      </c>
      <c r="AY339" s="192" t="s">
        <v>126</v>
      </c>
    </row>
    <row r="340" s="2" customFormat="1" ht="16.5" customHeight="1">
      <c r="A340" s="40"/>
      <c r="B340" s="166"/>
      <c r="C340" s="207" t="s">
        <v>606</v>
      </c>
      <c r="D340" s="207" t="s">
        <v>387</v>
      </c>
      <c r="E340" s="208" t="s">
        <v>607</v>
      </c>
      <c r="F340" s="209" t="s">
        <v>608</v>
      </c>
      <c r="G340" s="210" t="s">
        <v>423</v>
      </c>
      <c r="H340" s="211">
        <v>2</v>
      </c>
      <c r="I340" s="212"/>
      <c r="J340" s="213">
        <f>ROUND(I340*H340,2)</f>
        <v>0</v>
      </c>
      <c r="K340" s="209" t="s">
        <v>133</v>
      </c>
      <c r="L340" s="214"/>
      <c r="M340" s="215" t="s">
        <v>3</v>
      </c>
      <c r="N340" s="216" t="s">
        <v>51</v>
      </c>
      <c r="O340" s="74"/>
      <c r="P340" s="176">
        <f>O340*H340</f>
        <v>0</v>
      </c>
      <c r="Q340" s="176">
        <v>0.00072000000000000005</v>
      </c>
      <c r="R340" s="176">
        <f>Q340*H340</f>
        <v>0.0014400000000000001</v>
      </c>
      <c r="S340" s="176">
        <v>0</v>
      </c>
      <c r="T340" s="17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178" t="s">
        <v>169</v>
      </c>
      <c r="AT340" s="178" t="s">
        <v>387</v>
      </c>
      <c r="AU340" s="178" t="s">
        <v>90</v>
      </c>
      <c r="AY340" s="20" t="s">
        <v>126</v>
      </c>
      <c r="BE340" s="179">
        <f>IF(N340="základní",J340,0)</f>
        <v>0</v>
      </c>
      <c r="BF340" s="179">
        <f>IF(N340="snížená",J340,0)</f>
        <v>0</v>
      </c>
      <c r="BG340" s="179">
        <f>IF(N340="zákl. přenesená",J340,0)</f>
        <v>0</v>
      </c>
      <c r="BH340" s="179">
        <f>IF(N340="sníž. přenesená",J340,0)</f>
        <v>0</v>
      </c>
      <c r="BI340" s="179">
        <f>IF(N340="nulová",J340,0)</f>
        <v>0</v>
      </c>
      <c r="BJ340" s="20" t="s">
        <v>88</v>
      </c>
      <c r="BK340" s="179">
        <f>ROUND(I340*H340,2)</f>
        <v>0</v>
      </c>
      <c r="BL340" s="20" t="s">
        <v>148</v>
      </c>
      <c r="BM340" s="178" t="s">
        <v>609</v>
      </c>
    </row>
    <row r="341" s="2" customFormat="1">
      <c r="A341" s="40"/>
      <c r="B341" s="41"/>
      <c r="C341" s="40"/>
      <c r="D341" s="180" t="s">
        <v>136</v>
      </c>
      <c r="E341" s="40"/>
      <c r="F341" s="181" t="s">
        <v>608</v>
      </c>
      <c r="G341" s="40"/>
      <c r="H341" s="40"/>
      <c r="I341" s="182"/>
      <c r="J341" s="40"/>
      <c r="K341" s="40"/>
      <c r="L341" s="41"/>
      <c r="M341" s="183"/>
      <c r="N341" s="184"/>
      <c r="O341" s="74"/>
      <c r="P341" s="74"/>
      <c r="Q341" s="74"/>
      <c r="R341" s="74"/>
      <c r="S341" s="74"/>
      <c r="T341" s="75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20" t="s">
        <v>136</v>
      </c>
      <c r="AU341" s="20" t="s">
        <v>90</v>
      </c>
    </row>
    <row r="342" s="13" customFormat="1">
      <c r="A342" s="13"/>
      <c r="B342" s="191"/>
      <c r="C342" s="13"/>
      <c r="D342" s="180" t="s">
        <v>234</v>
      </c>
      <c r="E342" s="192" t="s">
        <v>3</v>
      </c>
      <c r="F342" s="193" t="s">
        <v>90</v>
      </c>
      <c r="G342" s="13"/>
      <c r="H342" s="194">
        <v>2</v>
      </c>
      <c r="I342" s="195"/>
      <c r="J342" s="13"/>
      <c r="K342" s="13"/>
      <c r="L342" s="191"/>
      <c r="M342" s="196"/>
      <c r="N342" s="197"/>
      <c r="O342" s="197"/>
      <c r="P342" s="197"/>
      <c r="Q342" s="197"/>
      <c r="R342" s="197"/>
      <c r="S342" s="197"/>
      <c r="T342" s="19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2" t="s">
        <v>234</v>
      </c>
      <c r="AU342" s="192" t="s">
        <v>90</v>
      </c>
      <c r="AV342" s="13" t="s">
        <v>90</v>
      </c>
      <c r="AW342" s="13" t="s">
        <v>42</v>
      </c>
      <c r="AX342" s="13" t="s">
        <v>88</v>
      </c>
      <c r="AY342" s="192" t="s">
        <v>126</v>
      </c>
    </row>
    <row r="343" s="2" customFormat="1" ht="16.5" customHeight="1">
      <c r="A343" s="40"/>
      <c r="B343" s="166"/>
      <c r="C343" s="207" t="s">
        <v>610</v>
      </c>
      <c r="D343" s="207" t="s">
        <v>387</v>
      </c>
      <c r="E343" s="208" t="s">
        <v>611</v>
      </c>
      <c r="F343" s="209" t="s">
        <v>612</v>
      </c>
      <c r="G343" s="210" t="s">
        <v>423</v>
      </c>
      <c r="H343" s="211">
        <v>2</v>
      </c>
      <c r="I343" s="212"/>
      <c r="J343" s="213">
        <f>ROUND(I343*H343,2)</f>
        <v>0</v>
      </c>
      <c r="K343" s="209" t="s">
        <v>133</v>
      </c>
      <c r="L343" s="214"/>
      <c r="M343" s="215" t="s">
        <v>3</v>
      </c>
      <c r="N343" s="216" t="s">
        <v>51</v>
      </c>
      <c r="O343" s="74"/>
      <c r="P343" s="176">
        <f>O343*H343</f>
        <v>0</v>
      </c>
      <c r="Q343" s="176">
        <v>0.00072000000000000005</v>
      </c>
      <c r="R343" s="176">
        <f>Q343*H343</f>
        <v>0.0014400000000000001</v>
      </c>
      <c r="S343" s="176">
        <v>0</v>
      </c>
      <c r="T343" s="17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178" t="s">
        <v>169</v>
      </c>
      <c r="AT343" s="178" t="s">
        <v>387</v>
      </c>
      <c r="AU343" s="178" t="s">
        <v>90</v>
      </c>
      <c r="AY343" s="20" t="s">
        <v>126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20" t="s">
        <v>88</v>
      </c>
      <c r="BK343" s="179">
        <f>ROUND(I343*H343,2)</f>
        <v>0</v>
      </c>
      <c r="BL343" s="20" t="s">
        <v>148</v>
      </c>
      <c r="BM343" s="178" t="s">
        <v>613</v>
      </c>
    </row>
    <row r="344" s="2" customFormat="1">
      <c r="A344" s="40"/>
      <c r="B344" s="41"/>
      <c r="C344" s="40"/>
      <c r="D344" s="180" t="s">
        <v>136</v>
      </c>
      <c r="E344" s="40"/>
      <c r="F344" s="181" t="s">
        <v>612</v>
      </c>
      <c r="G344" s="40"/>
      <c r="H344" s="40"/>
      <c r="I344" s="182"/>
      <c r="J344" s="40"/>
      <c r="K344" s="40"/>
      <c r="L344" s="41"/>
      <c r="M344" s="183"/>
      <c r="N344" s="184"/>
      <c r="O344" s="74"/>
      <c r="P344" s="74"/>
      <c r="Q344" s="74"/>
      <c r="R344" s="74"/>
      <c r="S344" s="74"/>
      <c r="T344" s="75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20" t="s">
        <v>136</v>
      </c>
      <c r="AU344" s="20" t="s">
        <v>90</v>
      </c>
    </row>
    <row r="345" s="13" customFormat="1">
      <c r="A345" s="13"/>
      <c r="B345" s="191"/>
      <c r="C345" s="13"/>
      <c r="D345" s="180" t="s">
        <v>234</v>
      </c>
      <c r="E345" s="192" t="s">
        <v>3</v>
      </c>
      <c r="F345" s="193" t="s">
        <v>90</v>
      </c>
      <c r="G345" s="13"/>
      <c r="H345" s="194">
        <v>2</v>
      </c>
      <c r="I345" s="195"/>
      <c r="J345" s="13"/>
      <c r="K345" s="13"/>
      <c r="L345" s="191"/>
      <c r="M345" s="196"/>
      <c r="N345" s="197"/>
      <c r="O345" s="197"/>
      <c r="P345" s="197"/>
      <c r="Q345" s="197"/>
      <c r="R345" s="197"/>
      <c r="S345" s="197"/>
      <c r="T345" s="19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2" t="s">
        <v>234</v>
      </c>
      <c r="AU345" s="192" t="s">
        <v>90</v>
      </c>
      <c r="AV345" s="13" t="s">
        <v>90</v>
      </c>
      <c r="AW345" s="13" t="s">
        <v>42</v>
      </c>
      <c r="AX345" s="13" t="s">
        <v>88</v>
      </c>
      <c r="AY345" s="192" t="s">
        <v>126</v>
      </c>
    </row>
    <row r="346" s="2" customFormat="1" ht="16.5" customHeight="1">
      <c r="A346" s="40"/>
      <c r="B346" s="166"/>
      <c r="C346" s="207" t="s">
        <v>614</v>
      </c>
      <c r="D346" s="207" t="s">
        <v>387</v>
      </c>
      <c r="E346" s="208" t="s">
        <v>615</v>
      </c>
      <c r="F346" s="209" t="s">
        <v>616</v>
      </c>
      <c r="G346" s="210" t="s">
        <v>423</v>
      </c>
      <c r="H346" s="211">
        <v>2</v>
      </c>
      <c r="I346" s="212"/>
      <c r="J346" s="213">
        <f>ROUND(I346*H346,2)</f>
        <v>0</v>
      </c>
      <c r="K346" s="209" t="s">
        <v>3</v>
      </c>
      <c r="L346" s="214"/>
      <c r="M346" s="215" t="s">
        <v>3</v>
      </c>
      <c r="N346" s="216" t="s">
        <v>51</v>
      </c>
      <c r="O346" s="74"/>
      <c r="P346" s="176">
        <f>O346*H346</f>
        <v>0</v>
      </c>
      <c r="Q346" s="176">
        <v>0.00141</v>
      </c>
      <c r="R346" s="176">
        <f>Q346*H346</f>
        <v>0.00282</v>
      </c>
      <c r="S346" s="176">
        <v>0</v>
      </c>
      <c r="T346" s="17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178" t="s">
        <v>169</v>
      </c>
      <c r="AT346" s="178" t="s">
        <v>387</v>
      </c>
      <c r="AU346" s="178" t="s">
        <v>90</v>
      </c>
      <c r="AY346" s="20" t="s">
        <v>126</v>
      </c>
      <c r="BE346" s="179">
        <f>IF(N346="základní",J346,0)</f>
        <v>0</v>
      </c>
      <c r="BF346" s="179">
        <f>IF(N346="snížená",J346,0)</f>
        <v>0</v>
      </c>
      <c r="BG346" s="179">
        <f>IF(N346="zákl. přenesená",J346,0)</f>
        <v>0</v>
      </c>
      <c r="BH346" s="179">
        <f>IF(N346="sníž. přenesená",J346,0)</f>
        <v>0</v>
      </c>
      <c r="BI346" s="179">
        <f>IF(N346="nulová",J346,0)</f>
        <v>0</v>
      </c>
      <c r="BJ346" s="20" t="s">
        <v>88</v>
      </c>
      <c r="BK346" s="179">
        <f>ROUND(I346*H346,2)</f>
        <v>0</v>
      </c>
      <c r="BL346" s="20" t="s">
        <v>148</v>
      </c>
      <c r="BM346" s="178" t="s">
        <v>617</v>
      </c>
    </row>
    <row r="347" s="2" customFormat="1">
      <c r="A347" s="40"/>
      <c r="B347" s="41"/>
      <c r="C347" s="40"/>
      <c r="D347" s="180" t="s">
        <v>136</v>
      </c>
      <c r="E347" s="40"/>
      <c r="F347" s="181" t="s">
        <v>616</v>
      </c>
      <c r="G347" s="40"/>
      <c r="H347" s="40"/>
      <c r="I347" s="182"/>
      <c r="J347" s="40"/>
      <c r="K347" s="40"/>
      <c r="L347" s="41"/>
      <c r="M347" s="183"/>
      <c r="N347" s="184"/>
      <c r="O347" s="74"/>
      <c r="P347" s="74"/>
      <c r="Q347" s="74"/>
      <c r="R347" s="74"/>
      <c r="S347" s="74"/>
      <c r="T347" s="75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20" t="s">
        <v>136</v>
      </c>
      <c r="AU347" s="20" t="s">
        <v>90</v>
      </c>
    </row>
    <row r="348" s="13" customFormat="1">
      <c r="A348" s="13"/>
      <c r="B348" s="191"/>
      <c r="C348" s="13"/>
      <c r="D348" s="180" t="s">
        <v>234</v>
      </c>
      <c r="E348" s="192" t="s">
        <v>3</v>
      </c>
      <c r="F348" s="193" t="s">
        <v>90</v>
      </c>
      <c r="G348" s="13"/>
      <c r="H348" s="194">
        <v>2</v>
      </c>
      <c r="I348" s="195"/>
      <c r="J348" s="13"/>
      <c r="K348" s="13"/>
      <c r="L348" s="191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234</v>
      </c>
      <c r="AU348" s="192" t="s">
        <v>90</v>
      </c>
      <c r="AV348" s="13" t="s">
        <v>90</v>
      </c>
      <c r="AW348" s="13" t="s">
        <v>42</v>
      </c>
      <c r="AX348" s="13" t="s">
        <v>88</v>
      </c>
      <c r="AY348" s="192" t="s">
        <v>126</v>
      </c>
    </row>
    <row r="349" s="2" customFormat="1" ht="21.75" customHeight="1">
      <c r="A349" s="40"/>
      <c r="B349" s="166"/>
      <c r="C349" s="167" t="s">
        <v>618</v>
      </c>
      <c r="D349" s="167" t="s">
        <v>129</v>
      </c>
      <c r="E349" s="168" t="s">
        <v>619</v>
      </c>
      <c r="F349" s="169" t="s">
        <v>620</v>
      </c>
      <c r="G349" s="170" t="s">
        <v>423</v>
      </c>
      <c r="H349" s="171">
        <v>1</v>
      </c>
      <c r="I349" s="172"/>
      <c r="J349" s="173">
        <f>ROUND(I349*H349,2)</f>
        <v>0</v>
      </c>
      <c r="K349" s="169" t="s">
        <v>133</v>
      </c>
      <c r="L349" s="41"/>
      <c r="M349" s="174" t="s">
        <v>3</v>
      </c>
      <c r="N349" s="175" t="s">
        <v>51</v>
      </c>
      <c r="O349" s="74"/>
      <c r="P349" s="176">
        <f>O349*H349</f>
        <v>0</v>
      </c>
      <c r="Q349" s="176">
        <v>0.00165</v>
      </c>
      <c r="R349" s="176">
        <f>Q349*H349</f>
        <v>0.00165</v>
      </c>
      <c r="S349" s="176">
        <v>0</v>
      </c>
      <c r="T349" s="17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178" t="s">
        <v>148</v>
      </c>
      <c r="AT349" s="178" t="s">
        <v>129</v>
      </c>
      <c r="AU349" s="178" t="s">
        <v>90</v>
      </c>
      <c r="AY349" s="20" t="s">
        <v>126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20" t="s">
        <v>88</v>
      </c>
      <c r="BK349" s="179">
        <f>ROUND(I349*H349,2)</f>
        <v>0</v>
      </c>
      <c r="BL349" s="20" t="s">
        <v>148</v>
      </c>
      <c r="BM349" s="178" t="s">
        <v>621</v>
      </c>
    </row>
    <row r="350" s="2" customFormat="1">
      <c r="A350" s="40"/>
      <c r="B350" s="41"/>
      <c r="C350" s="40"/>
      <c r="D350" s="180" t="s">
        <v>136</v>
      </c>
      <c r="E350" s="40"/>
      <c r="F350" s="181" t="s">
        <v>622</v>
      </c>
      <c r="G350" s="40"/>
      <c r="H350" s="40"/>
      <c r="I350" s="182"/>
      <c r="J350" s="40"/>
      <c r="K350" s="40"/>
      <c r="L350" s="41"/>
      <c r="M350" s="183"/>
      <c r="N350" s="184"/>
      <c r="O350" s="74"/>
      <c r="P350" s="74"/>
      <c r="Q350" s="74"/>
      <c r="R350" s="74"/>
      <c r="S350" s="74"/>
      <c r="T350" s="75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20" t="s">
        <v>136</v>
      </c>
      <c r="AU350" s="20" t="s">
        <v>90</v>
      </c>
    </row>
    <row r="351" s="2" customFormat="1">
      <c r="A351" s="40"/>
      <c r="B351" s="41"/>
      <c r="C351" s="40"/>
      <c r="D351" s="185" t="s">
        <v>137</v>
      </c>
      <c r="E351" s="40"/>
      <c r="F351" s="186" t="s">
        <v>623</v>
      </c>
      <c r="G351" s="40"/>
      <c r="H351" s="40"/>
      <c r="I351" s="182"/>
      <c r="J351" s="40"/>
      <c r="K351" s="40"/>
      <c r="L351" s="41"/>
      <c r="M351" s="183"/>
      <c r="N351" s="184"/>
      <c r="O351" s="74"/>
      <c r="P351" s="74"/>
      <c r="Q351" s="74"/>
      <c r="R351" s="74"/>
      <c r="S351" s="74"/>
      <c r="T351" s="75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20" t="s">
        <v>137</v>
      </c>
      <c r="AU351" s="20" t="s">
        <v>90</v>
      </c>
    </row>
    <row r="352" s="13" customFormat="1">
      <c r="A352" s="13"/>
      <c r="B352" s="191"/>
      <c r="C352" s="13"/>
      <c r="D352" s="180" t="s">
        <v>234</v>
      </c>
      <c r="E352" s="192" t="s">
        <v>3</v>
      </c>
      <c r="F352" s="193" t="s">
        <v>88</v>
      </c>
      <c r="G352" s="13"/>
      <c r="H352" s="194">
        <v>1</v>
      </c>
      <c r="I352" s="195"/>
      <c r="J352" s="13"/>
      <c r="K352" s="13"/>
      <c r="L352" s="191"/>
      <c r="M352" s="196"/>
      <c r="N352" s="197"/>
      <c r="O352" s="197"/>
      <c r="P352" s="197"/>
      <c r="Q352" s="197"/>
      <c r="R352" s="197"/>
      <c r="S352" s="197"/>
      <c r="T352" s="19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2" t="s">
        <v>234</v>
      </c>
      <c r="AU352" s="192" t="s">
        <v>90</v>
      </c>
      <c r="AV352" s="13" t="s">
        <v>90</v>
      </c>
      <c r="AW352" s="13" t="s">
        <v>42</v>
      </c>
      <c r="AX352" s="13" t="s">
        <v>88</v>
      </c>
      <c r="AY352" s="192" t="s">
        <v>126</v>
      </c>
    </row>
    <row r="353" s="2" customFormat="1" ht="24.15" customHeight="1">
      <c r="A353" s="40"/>
      <c r="B353" s="166"/>
      <c r="C353" s="207" t="s">
        <v>624</v>
      </c>
      <c r="D353" s="207" t="s">
        <v>387</v>
      </c>
      <c r="E353" s="208" t="s">
        <v>625</v>
      </c>
      <c r="F353" s="209" t="s">
        <v>626</v>
      </c>
      <c r="G353" s="210" t="s">
        <v>423</v>
      </c>
      <c r="H353" s="211">
        <v>1</v>
      </c>
      <c r="I353" s="212"/>
      <c r="J353" s="213">
        <f>ROUND(I353*H353,2)</f>
        <v>0</v>
      </c>
      <c r="K353" s="209" t="s">
        <v>133</v>
      </c>
      <c r="L353" s="214"/>
      <c r="M353" s="215" t="s">
        <v>3</v>
      </c>
      <c r="N353" s="216" t="s">
        <v>51</v>
      </c>
      <c r="O353" s="74"/>
      <c r="P353" s="176">
        <f>O353*H353</f>
        <v>0</v>
      </c>
      <c r="Q353" s="176">
        <v>0.023</v>
      </c>
      <c r="R353" s="176">
        <f>Q353*H353</f>
        <v>0.023</v>
      </c>
      <c r="S353" s="176">
        <v>0</v>
      </c>
      <c r="T353" s="17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178" t="s">
        <v>169</v>
      </c>
      <c r="AT353" s="178" t="s">
        <v>387</v>
      </c>
      <c r="AU353" s="178" t="s">
        <v>90</v>
      </c>
      <c r="AY353" s="20" t="s">
        <v>126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20" t="s">
        <v>88</v>
      </c>
      <c r="BK353" s="179">
        <f>ROUND(I353*H353,2)</f>
        <v>0</v>
      </c>
      <c r="BL353" s="20" t="s">
        <v>148</v>
      </c>
      <c r="BM353" s="178" t="s">
        <v>627</v>
      </c>
    </row>
    <row r="354" s="2" customFormat="1">
      <c r="A354" s="40"/>
      <c r="B354" s="41"/>
      <c r="C354" s="40"/>
      <c r="D354" s="180" t="s">
        <v>136</v>
      </c>
      <c r="E354" s="40"/>
      <c r="F354" s="181" t="s">
        <v>626</v>
      </c>
      <c r="G354" s="40"/>
      <c r="H354" s="40"/>
      <c r="I354" s="182"/>
      <c r="J354" s="40"/>
      <c r="K354" s="40"/>
      <c r="L354" s="41"/>
      <c r="M354" s="183"/>
      <c r="N354" s="184"/>
      <c r="O354" s="74"/>
      <c r="P354" s="74"/>
      <c r="Q354" s="74"/>
      <c r="R354" s="74"/>
      <c r="S354" s="74"/>
      <c r="T354" s="75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20" t="s">
        <v>136</v>
      </c>
      <c r="AU354" s="20" t="s">
        <v>90</v>
      </c>
    </row>
    <row r="355" s="13" customFormat="1">
      <c r="A355" s="13"/>
      <c r="B355" s="191"/>
      <c r="C355" s="13"/>
      <c r="D355" s="180" t="s">
        <v>234</v>
      </c>
      <c r="E355" s="192" t="s">
        <v>3</v>
      </c>
      <c r="F355" s="193" t="s">
        <v>88</v>
      </c>
      <c r="G355" s="13"/>
      <c r="H355" s="194">
        <v>1</v>
      </c>
      <c r="I355" s="195"/>
      <c r="J355" s="13"/>
      <c r="K355" s="13"/>
      <c r="L355" s="191"/>
      <c r="M355" s="196"/>
      <c r="N355" s="197"/>
      <c r="O355" s="197"/>
      <c r="P355" s="197"/>
      <c r="Q355" s="197"/>
      <c r="R355" s="197"/>
      <c r="S355" s="197"/>
      <c r="T355" s="19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2" t="s">
        <v>234</v>
      </c>
      <c r="AU355" s="192" t="s">
        <v>90</v>
      </c>
      <c r="AV355" s="13" t="s">
        <v>90</v>
      </c>
      <c r="AW355" s="13" t="s">
        <v>42</v>
      </c>
      <c r="AX355" s="13" t="s">
        <v>88</v>
      </c>
      <c r="AY355" s="192" t="s">
        <v>126</v>
      </c>
    </row>
    <row r="356" s="2" customFormat="1" ht="24.15" customHeight="1">
      <c r="A356" s="40"/>
      <c r="B356" s="166"/>
      <c r="C356" s="207" t="s">
        <v>628</v>
      </c>
      <c r="D356" s="207" t="s">
        <v>387</v>
      </c>
      <c r="E356" s="208" t="s">
        <v>629</v>
      </c>
      <c r="F356" s="209" t="s">
        <v>630</v>
      </c>
      <c r="G356" s="210" t="s">
        <v>423</v>
      </c>
      <c r="H356" s="211">
        <v>1</v>
      </c>
      <c r="I356" s="212"/>
      <c r="J356" s="213">
        <f>ROUND(I356*H356,2)</f>
        <v>0</v>
      </c>
      <c r="K356" s="209" t="s">
        <v>3</v>
      </c>
      <c r="L356" s="214"/>
      <c r="M356" s="215" t="s">
        <v>3</v>
      </c>
      <c r="N356" s="216" t="s">
        <v>51</v>
      </c>
      <c r="O356" s="74"/>
      <c r="P356" s="176">
        <f>O356*H356</f>
        <v>0</v>
      </c>
      <c r="Q356" s="176">
        <v>0.0088000000000000005</v>
      </c>
      <c r="R356" s="176">
        <f>Q356*H356</f>
        <v>0.0088000000000000005</v>
      </c>
      <c r="S356" s="176">
        <v>0</v>
      </c>
      <c r="T356" s="177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178" t="s">
        <v>169</v>
      </c>
      <c r="AT356" s="178" t="s">
        <v>387</v>
      </c>
      <c r="AU356" s="178" t="s">
        <v>90</v>
      </c>
      <c r="AY356" s="20" t="s">
        <v>126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20" t="s">
        <v>88</v>
      </c>
      <c r="BK356" s="179">
        <f>ROUND(I356*H356,2)</f>
        <v>0</v>
      </c>
      <c r="BL356" s="20" t="s">
        <v>148</v>
      </c>
      <c r="BM356" s="178" t="s">
        <v>631</v>
      </c>
    </row>
    <row r="357" s="2" customFormat="1">
      <c r="A357" s="40"/>
      <c r="B357" s="41"/>
      <c r="C357" s="40"/>
      <c r="D357" s="180" t="s">
        <v>136</v>
      </c>
      <c r="E357" s="40"/>
      <c r="F357" s="181" t="s">
        <v>630</v>
      </c>
      <c r="G357" s="40"/>
      <c r="H357" s="40"/>
      <c r="I357" s="182"/>
      <c r="J357" s="40"/>
      <c r="K357" s="40"/>
      <c r="L357" s="41"/>
      <c r="M357" s="183"/>
      <c r="N357" s="184"/>
      <c r="O357" s="74"/>
      <c r="P357" s="74"/>
      <c r="Q357" s="74"/>
      <c r="R357" s="74"/>
      <c r="S357" s="74"/>
      <c r="T357" s="75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20" t="s">
        <v>136</v>
      </c>
      <c r="AU357" s="20" t="s">
        <v>90</v>
      </c>
    </row>
    <row r="358" s="13" customFormat="1">
      <c r="A358" s="13"/>
      <c r="B358" s="191"/>
      <c r="C358" s="13"/>
      <c r="D358" s="180" t="s">
        <v>234</v>
      </c>
      <c r="E358" s="192" t="s">
        <v>3</v>
      </c>
      <c r="F358" s="193" t="s">
        <v>88</v>
      </c>
      <c r="G358" s="13"/>
      <c r="H358" s="194">
        <v>1</v>
      </c>
      <c r="I358" s="195"/>
      <c r="J358" s="13"/>
      <c r="K358" s="13"/>
      <c r="L358" s="191"/>
      <c r="M358" s="196"/>
      <c r="N358" s="197"/>
      <c r="O358" s="197"/>
      <c r="P358" s="197"/>
      <c r="Q358" s="197"/>
      <c r="R358" s="197"/>
      <c r="S358" s="197"/>
      <c r="T358" s="19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2" t="s">
        <v>234</v>
      </c>
      <c r="AU358" s="192" t="s">
        <v>90</v>
      </c>
      <c r="AV358" s="13" t="s">
        <v>90</v>
      </c>
      <c r="AW358" s="13" t="s">
        <v>42</v>
      </c>
      <c r="AX358" s="13" t="s">
        <v>88</v>
      </c>
      <c r="AY358" s="192" t="s">
        <v>126</v>
      </c>
    </row>
    <row r="359" s="2" customFormat="1" ht="21.75" customHeight="1">
      <c r="A359" s="40"/>
      <c r="B359" s="166"/>
      <c r="C359" s="167" t="s">
        <v>632</v>
      </c>
      <c r="D359" s="167" t="s">
        <v>129</v>
      </c>
      <c r="E359" s="168" t="s">
        <v>633</v>
      </c>
      <c r="F359" s="169" t="s">
        <v>634</v>
      </c>
      <c r="G359" s="170" t="s">
        <v>260</v>
      </c>
      <c r="H359" s="171">
        <v>5</v>
      </c>
      <c r="I359" s="172"/>
      <c r="J359" s="173">
        <f>ROUND(I359*H359,2)</f>
        <v>0</v>
      </c>
      <c r="K359" s="169" t="s">
        <v>133</v>
      </c>
      <c r="L359" s="41"/>
      <c r="M359" s="174" t="s">
        <v>3</v>
      </c>
      <c r="N359" s="175" t="s">
        <v>51</v>
      </c>
      <c r="O359" s="74"/>
      <c r="P359" s="176">
        <f>O359*H359</f>
        <v>0</v>
      </c>
      <c r="Q359" s="176">
        <v>0</v>
      </c>
      <c r="R359" s="176">
        <f>Q359*H359</f>
        <v>0</v>
      </c>
      <c r="S359" s="176">
        <v>0</v>
      </c>
      <c r="T359" s="17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178" t="s">
        <v>148</v>
      </c>
      <c r="AT359" s="178" t="s">
        <v>129</v>
      </c>
      <c r="AU359" s="178" t="s">
        <v>90</v>
      </c>
      <c r="AY359" s="20" t="s">
        <v>126</v>
      </c>
      <c r="BE359" s="179">
        <f>IF(N359="základní",J359,0)</f>
        <v>0</v>
      </c>
      <c r="BF359" s="179">
        <f>IF(N359="snížená",J359,0)</f>
        <v>0</v>
      </c>
      <c r="BG359" s="179">
        <f>IF(N359="zákl. přenesená",J359,0)</f>
        <v>0</v>
      </c>
      <c r="BH359" s="179">
        <f>IF(N359="sníž. přenesená",J359,0)</f>
        <v>0</v>
      </c>
      <c r="BI359" s="179">
        <f>IF(N359="nulová",J359,0)</f>
        <v>0</v>
      </c>
      <c r="BJ359" s="20" t="s">
        <v>88</v>
      </c>
      <c r="BK359" s="179">
        <f>ROUND(I359*H359,2)</f>
        <v>0</v>
      </c>
      <c r="BL359" s="20" t="s">
        <v>148</v>
      </c>
      <c r="BM359" s="178" t="s">
        <v>635</v>
      </c>
    </row>
    <row r="360" s="2" customFormat="1">
      <c r="A360" s="40"/>
      <c r="B360" s="41"/>
      <c r="C360" s="40"/>
      <c r="D360" s="180" t="s">
        <v>136</v>
      </c>
      <c r="E360" s="40"/>
      <c r="F360" s="181" t="s">
        <v>636</v>
      </c>
      <c r="G360" s="40"/>
      <c r="H360" s="40"/>
      <c r="I360" s="182"/>
      <c r="J360" s="40"/>
      <c r="K360" s="40"/>
      <c r="L360" s="41"/>
      <c r="M360" s="183"/>
      <c r="N360" s="184"/>
      <c r="O360" s="74"/>
      <c r="P360" s="74"/>
      <c r="Q360" s="74"/>
      <c r="R360" s="74"/>
      <c r="S360" s="74"/>
      <c r="T360" s="75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20" t="s">
        <v>136</v>
      </c>
      <c r="AU360" s="20" t="s">
        <v>90</v>
      </c>
    </row>
    <row r="361" s="2" customFormat="1">
      <c r="A361" s="40"/>
      <c r="B361" s="41"/>
      <c r="C361" s="40"/>
      <c r="D361" s="185" t="s">
        <v>137</v>
      </c>
      <c r="E361" s="40"/>
      <c r="F361" s="186" t="s">
        <v>637</v>
      </c>
      <c r="G361" s="40"/>
      <c r="H361" s="40"/>
      <c r="I361" s="182"/>
      <c r="J361" s="40"/>
      <c r="K361" s="40"/>
      <c r="L361" s="41"/>
      <c r="M361" s="183"/>
      <c r="N361" s="184"/>
      <c r="O361" s="74"/>
      <c r="P361" s="74"/>
      <c r="Q361" s="74"/>
      <c r="R361" s="74"/>
      <c r="S361" s="74"/>
      <c r="T361" s="75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20" t="s">
        <v>137</v>
      </c>
      <c r="AU361" s="20" t="s">
        <v>90</v>
      </c>
    </row>
    <row r="362" s="13" customFormat="1">
      <c r="A362" s="13"/>
      <c r="B362" s="191"/>
      <c r="C362" s="13"/>
      <c r="D362" s="180" t="s">
        <v>234</v>
      </c>
      <c r="E362" s="192" t="s">
        <v>3</v>
      </c>
      <c r="F362" s="193" t="s">
        <v>125</v>
      </c>
      <c r="G362" s="13"/>
      <c r="H362" s="194">
        <v>5</v>
      </c>
      <c r="I362" s="195"/>
      <c r="J362" s="13"/>
      <c r="K362" s="13"/>
      <c r="L362" s="191"/>
      <c r="M362" s="196"/>
      <c r="N362" s="197"/>
      <c r="O362" s="197"/>
      <c r="P362" s="197"/>
      <c r="Q362" s="197"/>
      <c r="R362" s="197"/>
      <c r="S362" s="197"/>
      <c r="T362" s="19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2" t="s">
        <v>234</v>
      </c>
      <c r="AU362" s="192" t="s">
        <v>90</v>
      </c>
      <c r="AV362" s="13" t="s">
        <v>90</v>
      </c>
      <c r="AW362" s="13" t="s">
        <v>42</v>
      </c>
      <c r="AX362" s="13" t="s">
        <v>88</v>
      </c>
      <c r="AY362" s="192" t="s">
        <v>126</v>
      </c>
    </row>
    <row r="363" s="2" customFormat="1" ht="24.15" customHeight="1">
      <c r="A363" s="40"/>
      <c r="B363" s="166"/>
      <c r="C363" s="167" t="s">
        <v>638</v>
      </c>
      <c r="D363" s="167" t="s">
        <v>129</v>
      </c>
      <c r="E363" s="168" t="s">
        <v>639</v>
      </c>
      <c r="F363" s="169" t="s">
        <v>640</v>
      </c>
      <c r="G363" s="170" t="s">
        <v>260</v>
      </c>
      <c r="H363" s="171">
        <v>5</v>
      </c>
      <c r="I363" s="172"/>
      <c r="J363" s="173">
        <f>ROUND(I363*H363,2)</f>
        <v>0</v>
      </c>
      <c r="K363" s="169" t="s">
        <v>133</v>
      </c>
      <c r="L363" s="41"/>
      <c r="M363" s="174" t="s">
        <v>3</v>
      </c>
      <c r="N363" s="175" t="s">
        <v>51</v>
      </c>
      <c r="O363" s="74"/>
      <c r="P363" s="176">
        <f>O363*H363</f>
        <v>0</v>
      </c>
      <c r="Q363" s="176">
        <v>0</v>
      </c>
      <c r="R363" s="176">
        <f>Q363*H363</f>
        <v>0</v>
      </c>
      <c r="S363" s="176">
        <v>0</v>
      </c>
      <c r="T363" s="177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178" t="s">
        <v>148</v>
      </c>
      <c r="AT363" s="178" t="s">
        <v>129</v>
      </c>
      <c r="AU363" s="178" t="s">
        <v>90</v>
      </c>
      <c r="AY363" s="20" t="s">
        <v>126</v>
      </c>
      <c r="BE363" s="179">
        <f>IF(N363="základní",J363,0)</f>
        <v>0</v>
      </c>
      <c r="BF363" s="179">
        <f>IF(N363="snížená",J363,0)</f>
        <v>0</v>
      </c>
      <c r="BG363" s="179">
        <f>IF(N363="zákl. přenesená",J363,0)</f>
        <v>0</v>
      </c>
      <c r="BH363" s="179">
        <f>IF(N363="sníž. přenesená",J363,0)</f>
        <v>0</v>
      </c>
      <c r="BI363" s="179">
        <f>IF(N363="nulová",J363,0)</f>
        <v>0</v>
      </c>
      <c r="BJ363" s="20" t="s">
        <v>88</v>
      </c>
      <c r="BK363" s="179">
        <f>ROUND(I363*H363,2)</f>
        <v>0</v>
      </c>
      <c r="BL363" s="20" t="s">
        <v>148</v>
      </c>
      <c r="BM363" s="178" t="s">
        <v>641</v>
      </c>
    </row>
    <row r="364" s="2" customFormat="1">
      <c r="A364" s="40"/>
      <c r="B364" s="41"/>
      <c r="C364" s="40"/>
      <c r="D364" s="180" t="s">
        <v>136</v>
      </c>
      <c r="E364" s="40"/>
      <c r="F364" s="181" t="s">
        <v>640</v>
      </c>
      <c r="G364" s="40"/>
      <c r="H364" s="40"/>
      <c r="I364" s="182"/>
      <c r="J364" s="40"/>
      <c r="K364" s="40"/>
      <c r="L364" s="41"/>
      <c r="M364" s="183"/>
      <c r="N364" s="184"/>
      <c r="O364" s="74"/>
      <c r="P364" s="74"/>
      <c r="Q364" s="74"/>
      <c r="R364" s="74"/>
      <c r="S364" s="74"/>
      <c r="T364" s="75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20" t="s">
        <v>136</v>
      </c>
      <c r="AU364" s="20" t="s">
        <v>90</v>
      </c>
    </row>
    <row r="365" s="2" customFormat="1">
      <c r="A365" s="40"/>
      <c r="B365" s="41"/>
      <c r="C365" s="40"/>
      <c r="D365" s="185" t="s">
        <v>137</v>
      </c>
      <c r="E365" s="40"/>
      <c r="F365" s="186" t="s">
        <v>642</v>
      </c>
      <c r="G365" s="40"/>
      <c r="H365" s="40"/>
      <c r="I365" s="182"/>
      <c r="J365" s="40"/>
      <c r="K365" s="40"/>
      <c r="L365" s="41"/>
      <c r="M365" s="183"/>
      <c r="N365" s="184"/>
      <c r="O365" s="74"/>
      <c r="P365" s="74"/>
      <c r="Q365" s="74"/>
      <c r="R365" s="74"/>
      <c r="S365" s="74"/>
      <c r="T365" s="75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20" t="s">
        <v>137</v>
      </c>
      <c r="AU365" s="20" t="s">
        <v>90</v>
      </c>
    </row>
    <row r="366" s="13" customFormat="1">
      <c r="A366" s="13"/>
      <c r="B366" s="191"/>
      <c r="C366" s="13"/>
      <c r="D366" s="180" t="s">
        <v>234</v>
      </c>
      <c r="E366" s="192" t="s">
        <v>3</v>
      </c>
      <c r="F366" s="193" t="s">
        <v>125</v>
      </c>
      <c r="G366" s="13"/>
      <c r="H366" s="194">
        <v>5</v>
      </c>
      <c r="I366" s="195"/>
      <c r="J366" s="13"/>
      <c r="K366" s="13"/>
      <c r="L366" s="191"/>
      <c r="M366" s="196"/>
      <c r="N366" s="197"/>
      <c r="O366" s="197"/>
      <c r="P366" s="197"/>
      <c r="Q366" s="197"/>
      <c r="R366" s="197"/>
      <c r="S366" s="197"/>
      <c r="T366" s="19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2" t="s">
        <v>234</v>
      </c>
      <c r="AU366" s="192" t="s">
        <v>90</v>
      </c>
      <c r="AV366" s="13" t="s">
        <v>90</v>
      </c>
      <c r="AW366" s="13" t="s">
        <v>42</v>
      </c>
      <c r="AX366" s="13" t="s">
        <v>88</v>
      </c>
      <c r="AY366" s="192" t="s">
        <v>126</v>
      </c>
    </row>
    <row r="367" s="2" customFormat="1" ht="24.15" customHeight="1">
      <c r="A367" s="40"/>
      <c r="B367" s="166"/>
      <c r="C367" s="167" t="s">
        <v>643</v>
      </c>
      <c r="D367" s="167" t="s">
        <v>129</v>
      </c>
      <c r="E367" s="168" t="s">
        <v>644</v>
      </c>
      <c r="F367" s="169" t="s">
        <v>645</v>
      </c>
      <c r="G367" s="170" t="s">
        <v>423</v>
      </c>
      <c r="H367" s="171">
        <v>1</v>
      </c>
      <c r="I367" s="172"/>
      <c r="J367" s="173">
        <f>ROUND(I367*H367,2)</f>
        <v>0</v>
      </c>
      <c r="K367" s="169" t="s">
        <v>133</v>
      </c>
      <c r="L367" s="41"/>
      <c r="M367" s="174" t="s">
        <v>3</v>
      </c>
      <c r="N367" s="175" t="s">
        <v>51</v>
      </c>
      <c r="O367" s="74"/>
      <c r="P367" s="176">
        <f>O367*H367</f>
        <v>0</v>
      </c>
      <c r="Q367" s="176">
        <v>0.45937</v>
      </c>
      <c r="R367" s="176">
        <f>Q367*H367</f>
        <v>0.45937</v>
      </c>
      <c r="S367" s="176">
        <v>0</v>
      </c>
      <c r="T367" s="17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178" t="s">
        <v>148</v>
      </c>
      <c r="AT367" s="178" t="s">
        <v>129</v>
      </c>
      <c r="AU367" s="178" t="s">
        <v>90</v>
      </c>
      <c r="AY367" s="20" t="s">
        <v>126</v>
      </c>
      <c r="BE367" s="179">
        <f>IF(N367="základní",J367,0)</f>
        <v>0</v>
      </c>
      <c r="BF367" s="179">
        <f>IF(N367="snížená",J367,0)</f>
        <v>0</v>
      </c>
      <c r="BG367" s="179">
        <f>IF(N367="zákl. přenesená",J367,0)</f>
        <v>0</v>
      </c>
      <c r="BH367" s="179">
        <f>IF(N367="sníž. přenesená",J367,0)</f>
        <v>0</v>
      </c>
      <c r="BI367" s="179">
        <f>IF(N367="nulová",J367,0)</f>
        <v>0</v>
      </c>
      <c r="BJ367" s="20" t="s">
        <v>88</v>
      </c>
      <c r="BK367" s="179">
        <f>ROUND(I367*H367,2)</f>
        <v>0</v>
      </c>
      <c r="BL367" s="20" t="s">
        <v>148</v>
      </c>
      <c r="BM367" s="178" t="s">
        <v>646</v>
      </c>
    </row>
    <row r="368" s="2" customFormat="1">
      <c r="A368" s="40"/>
      <c r="B368" s="41"/>
      <c r="C368" s="40"/>
      <c r="D368" s="180" t="s">
        <v>136</v>
      </c>
      <c r="E368" s="40"/>
      <c r="F368" s="181" t="s">
        <v>647</v>
      </c>
      <c r="G368" s="40"/>
      <c r="H368" s="40"/>
      <c r="I368" s="182"/>
      <c r="J368" s="40"/>
      <c r="K368" s="40"/>
      <c r="L368" s="41"/>
      <c r="M368" s="183"/>
      <c r="N368" s="184"/>
      <c r="O368" s="74"/>
      <c r="P368" s="74"/>
      <c r="Q368" s="74"/>
      <c r="R368" s="74"/>
      <c r="S368" s="74"/>
      <c r="T368" s="75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20" t="s">
        <v>136</v>
      </c>
      <c r="AU368" s="20" t="s">
        <v>90</v>
      </c>
    </row>
    <row r="369" s="2" customFormat="1">
      <c r="A369" s="40"/>
      <c r="B369" s="41"/>
      <c r="C369" s="40"/>
      <c r="D369" s="185" t="s">
        <v>137</v>
      </c>
      <c r="E369" s="40"/>
      <c r="F369" s="186" t="s">
        <v>648</v>
      </c>
      <c r="G369" s="40"/>
      <c r="H369" s="40"/>
      <c r="I369" s="182"/>
      <c r="J369" s="40"/>
      <c r="K369" s="40"/>
      <c r="L369" s="41"/>
      <c r="M369" s="183"/>
      <c r="N369" s="184"/>
      <c r="O369" s="74"/>
      <c r="P369" s="74"/>
      <c r="Q369" s="74"/>
      <c r="R369" s="74"/>
      <c r="S369" s="74"/>
      <c r="T369" s="75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20" t="s">
        <v>137</v>
      </c>
      <c r="AU369" s="20" t="s">
        <v>90</v>
      </c>
    </row>
    <row r="370" s="13" customFormat="1">
      <c r="A370" s="13"/>
      <c r="B370" s="191"/>
      <c r="C370" s="13"/>
      <c r="D370" s="180" t="s">
        <v>234</v>
      </c>
      <c r="E370" s="192" t="s">
        <v>3</v>
      </c>
      <c r="F370" s="193" t="s">
        <v>88</v>
      </c>
      <c r="G370" s="13"/>
      <c r="H370" s="194">
        <v>1</v>
      </c>
      <c r="I370" s="195"/>
      <c r="J370" s="13"/>
      <c r="K370" s="13"/>
      <c r="L370" s="191"/>
      <c r="M370" s="196"/>
      <c r="N370" s="197"/>
      <c r="O370" s="197"/>
      <c r="P370" s="197"/>
      <c r="Q370" s="197"/>
      <c r="R370" s="197"/>
      <c r="S370" s="197"/>
      <c r="T370" s="19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2" t="s">
        <v>234</v>
      </c>
      <c r="AU370" s="192" t="s">
        <v>90</v>
      </c>
      <c r="AV370" s="13" t="s">
        <v>90</v>
      </c>
      <c r="AW370" s="13" t="s">
        <v>42</v>
      </c>
      <c r="AX370" s="13" t="s">
        <v>88</v>
      </c>
      <c r="AY370" s="192" t="s">
        <v>126</v>
      </c>
    </row>
    <row r="371" s="2" customFormat="1" ht="21.75" customHeight="1">
      <c r="A371" s="40"/>
      <c r="B371" s="166"/>
      <c r="C371" s="167" t="s">
        <v>649</v>
      </c>
      <c r="D371" s="167" t="s">
        <v>129</v>
      </c>
      <c r="E371" s="168" t="s">
        <v>650</v>
      </c>
      <c r="F371" s="169" t="s">
        <v>651</v>
      </c>
      <c r="G371" s="170" t="s">
        <v>260</v>
      </c>
      <c r="H371" s="171">
        <v>32</v>
      </c>
      <c r="I371" s="172"/>
      <c r="J371" s="173">
        <f>ROUND(I371*H371,2)</f>
        <v>0</v>
      </c>
      <c r="K371" s="169" t="s">
        <v>133</v>
      </c>
      <c r="L371" s="41"/>
      <c r="M371" s="174" t="s">
        <v>3</v>
      </c>
      <c r="N371" s="175" t="s">
        <v>51</v>
      </c>
      <c r="O371" s="74"/>
      <c r="P371" s="176">
        <f>O371*H371</f>
        <v>0</v>
      </c>
      <c r="Q371" s="176">
        <v>0</v>
      </c>
      <c r="R371" s="176">
        <f>Q371*H371</f>
        <v>0</v>
      </c>
      <c r="S371" s="176">
        <v>0</v>
      </c>
      <c r="T371" s="17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178" t="s">
        <v>148</v>
      </c>
      <c r="AT371" s="178" t="s">
        <v>129</v>
      </c>
      <c r="AU371" s="178" t="s">
        <v>90</v>
      </c>
      <c r="AY371" s="20" t="s">
        <v>126</v>
      </c>
      <c r="BE371" s="179">
        <f>IF(N371="základní",J371,0)</f>
        <v>0</v>
      </c>
      <c r="BF371" s="179">
        <f>IF(N371="snížená",J371,0)</f>
        <v>0</v>
      </c>
      <c r="BG371" s="179">
        <f>IF(N371="zákl. přenesená",J371,0)</f>
        <v>0</v>
      </c>
      <c r="BH371" s="179">
        <f>IF(N371="sníž. přenesená",J371,0)</f>
        <v>0</v>
      </c>
      <c r="BI371" s="179">
        <f>IF(N371="nulová",J371,0)</f>
        <v>0</v>
      </c>
      <c r="BJ371" s="20" t="s">
        <v>88</v>
      </c>
      <c r="BK371" s="179">
        <f>ROUND(I371*H371,2)</f>
        <v>0</v>
      </c>
      <c r="BL371" s="20" t="s">
        <v>148</v>
      </c>
      <c r="BM371" s="178" t="s">
        <v>652</v>
      </c>
    </row>
    <row r="372" s="2" customFormat="1">
      <c r="A372" s="40"/>
      <c r="B372" s="41"/>
      <c r="C372" s="40"/>
      <c r="D372" s="180" t="s">
        <v>136</v>
      </c>
      <c r="E372" s="40"/>
      <c r="F372" s="181" t="s">
        <v>653</v>
      </c>
      <c r="G372" s="40"/>
      <c r="H372" s="40"/>
      <c r="I372" s="182"/>
      <c r="J372" s="40"/>
      <c r="K372" s="40"/>
      <c r="L372" s="41"/>
      <c r="M372" s="183"/>
      <c r="N372" s="184"/>
      <c r="O372" s="74"/>
      <c r="P372" s="74"/>
      <c r="Q372" s="74"/>
      <c r="R372" s="74"/>
      <c r="S372" s="74"/>
      <c r="T372" s="75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20" t="s">
        <v>136</v>
      </c>
      <c r="AU372" s="20" t="s">
        <v>90</v>
      </c>
    </row>
    <row r="373" s="2" customFormat="1">
      <c r="A373" s="40"/>
      <c r="B373" s="41"/>
      <c r="C373" s="40"/>
      <c r="D373" s="185" t="s">
        <v>137</v>
      </c>
      <c r="E373" s="40"/>
      <c r="F373" s="186" t="s">
        <v>654</v>
      </c>
      <c r="G373" s="40"/>
      <c r="H373" s="40"/>
      <c r="I373" s="182"/>
      <c r="J373" s="40"/>
      <c r="K373" s="40"/>
      <c r="L373" s="41"/>
      <c r="M373" s="183"/>
      <c r="N373" s="184"/>
      <c r="O373" s="74"/>
      <c r="P373" s="74"/>
      <c r="Q373" s="74"/>
      <c r="R373" s="74"/>
      <c r="S373" s="74"/>
      <c r="T373" s="75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20" t="s">
        <v>137</v>
      </c>
      <c r="AU373" s="20" t="s">
        <v>90</v>
      </c>
    </row>
    <row r="374" s="13" customFormat="1">
      <c r="A374" s="13"/>
      <c r="B374" s="191"/>
      <c r="C374" s="13"/>
      <c r="D374" s="180" t="s">
        <v>234</v>
      </c>
      <c r="E374" s="192" t="s">
        <v>3</v>
      </c>
      <c r="F374" s="193" t="s">
        <v>413</v>
      </c>
      <c r="G374" s="13"/>
      <c r="H374" s="194">
        <v>32</v>
      </c>
      <c r="I374" s="195"/>
      <c r="J374" s="13"/>
      <c r="K374" s="13"/>
      <c r="L374" s="191"/>
      <c r="M374" s="196"/>
      <c r="N374" s="197"/>
      <c r="O374" s="197"/>
      <c r="P374" s="197"/>
      <c r="Q374" s="197"/>
      <c r="R374" s="197"/>
      <c r="S374" s="197"/>
      <c r="T374" s="19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2" t="s">
        <v>234</v>
      </c>
      <c r="AU374" s="192" t="s">
        <v>90</v>
      </c>
      <c r="AV374" s="13" t="s">
        <v>90</v>
      </c>
      <c r="AW374" s="13" t="s">
        <v>42</v>
      </c>
      <c r="AX374" s="13" t="s">
        <v>88</v>
      </c>
      <c r="AY374" s="192" t="s">
        <v>126</v>
      </c>
    </row>
    <row r="375" s="2" customFormat="1" ht="24.15" customHeight="1">
      <c r="A375" s="40"/>
      <c r="B375" s="166"/>
      <c r="C375" s="167" t="s">
        <v>655</v>
      </c>
      <c r="D375" s="167" t="s">
        <v>129</v>
      </c>
      <c r="E375" s="168" t="s">
        <v>656</v>
      </c>
      <c r="F375" s="169" t="s">
        <v>657</v>
      </c>
      <c r="G375" s="170" t="s">
        <v>260</v>
      </c>
      <c r="H375" s="171">
        <v>32</v>
      </c>
      <c r="I375" s="172"/>
      <c r="J375" s="173">
        <f>ROUND(I375*H375,2)</f>
        <v>0</v>
      </c>
      <c r="K375" s="169" t="s">
        <v>133</v>
      </c>
      <c r="L375" s="41"/>
      <c r="M375" s="174" t="s">
        <v>3</v>
      </c>
      <c r="N375" s="175" t="s">
        <v>51</v>
      </c>
      <c r="O375" s="74"/>
      <c r="P375" s="176">
        <f>O375*H375</f>
        <v>0</v>
      </c>
      <c r="Q375" s="176">
        <v>1.0000000000000001E-05</v>
      </c>
      <c r="R375" s="176">
        <f>Q375*H375</f>
        <v>0.00032000000000000003</v>
      </c>
      <c r="S375" s="176">
        <v>0</v>
      </c>
      <c r="T375" s="17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178" t="s">
        <v>148</v>
      </c>
      <c r="AT375" s="178" t="s">
        <v>129</v>
      </c>
      <c r="AU375" s="178" t="s">
        <v>90</v>
      </c>
      <c r="AY375" s="20" t="s">
        <v>126</v>
      </c>
      <c r="BE375" s="179">
        <f>IF(N375="základní",J375,0)</f>
        <v>0</v>
      </c>
      <c r="BF375" s="179">
        <f>IF(N375="snížená",J375,0)</f>
        <v>0</v>
      </c>
      <c r="BG375" s="179">
        <f>IF(N375="zákl. přenesená",J375,0)</f>
        <v>0</v>
      </c>
      <c r="BH375" s="179">
        <f>IF(N375="sníž. přenesená",J375,0)</f>
        <v>0</v>
      </c>
      <c r="BI375" s="179">
        <f>IF(N375="nulová",J375,0)</f>
        <v>0</v>
      </c>
      <c r="BJ375" s="20" t="s">
        <v>88</v>
      </c>
      <c r="BK375" s="179">
        <f>ROUND(I375*H375,2)</f>
        <v>0</v>
      </c>
      <c r="BL375" s="20" t="s">
        <v>148</v>
      </c>
      <c r="BM375" s="178" t="s">
        <v>658</v>
      </c>
    </row>
    <row r="376" s="2" customFormat="1">
      <c r="A376" s="40"/>
      <c r="B376" s="41"/>
      <c r="C376" s="40"/>
      <c r="D376" s="180" t="s">
        <v>136</v>
      </c>
      <c r="E376" s="40"/>
      <c r="F376" s="181" t="s">
        <v>657</v>
      </c>
      <c r="G376" s="40"/>
      <c r="H376" s="40"/>
      <c r="I376" s="182"/>
      <c r="J376" s="40"/>
      <c r="K376" s="40"/>
      <c r="L376" s="41"/>
      <c r="M376" s="183"/>
      <c r="N376" s="184"/>
      <c r="O376" s="74"/>
      <c r="P376" s="74"/>
      <c r="Q376" s="74"/>
      <c r="R376" s="74"/>
      <c r="S376" s="74"/>
      <c r="T376" s="75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20" t="s">
        <v>136</v>
      </c>
      <c r="AU376" s="20" t="s">
        <v>90</v>
      </c>
    </row>
    <row r="377" s="2" customFormat="1">
      <c r="A377" s="40"/>
      <c r="B377" s="41"/>
      <c r="C377" s="40"/>
      <c r="D377" s="185" t="s">
        <v>137</v>
      </c>
      <c r="E377" s="40"/>
      <c r="F377" s="186" t="s">
        <v>659</v>
      </c>
      <c r="G377" s="40"/>
      <c r="H377" s="40"/>
      <c r="I377" s="182"/>
      <c r="J377" s="40"/>
      <c r="K377" s="40"/>
      <c r="L377" s="41"/>
      <c r="M377" s="183"/>
      <c r="N377" s="184"/>
      <c r="O377" s="74"/>
      <c r="P377" s="74"/>
      <c r="Q377" s="74"/>
      <c r="R377" s="74"/>
      <c r="S377" s="74"/>
      <c r="T377" s="75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20" t="s">
        <v>137</v>
      </c>
      <c r="AU377" s="20" t="s">
        <v>90</v>
      </c>
    </row>
    <row r="378" s="13" customFormat="1">
      <c r="A378" s="13"/>
      <c r="B378" s="191"/>
      <c r="C378" s="13"/>
      <c r="D378" s="180" t="s">
        <v>234</v>
      </c>
      <c r="E378" s="192" t="s">
        <v>3</v>
      </c>
      <c r="F378" s="193" t="s">
        <v>413</v>
      </c>
      <c r="G378" s="13"/>
      <c r="H378" s="194">
        <v>32</v>
      </c>
      <c r="I378" s="195"/>
      <c r="J378" s="13"/>
      <c r="K378" s="13"/>
      <c r="L378" s="191"/>
      <c r="M378" s="196"/>
      <c r="N378" s="197"/>
      <c r="O378" s="197"/>
      <c r="P378" s="197"/>
      <c r="Q378" s="197"/>
      <c r="R378" s="197"/>
      <c r="S378" s="197"/>
      <c r="T378" s="19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2" t="s">
        <v>234</v>
      </c>
      <c r="AU378" s="192" t="s">
        <v>90</v>
      </c>
      <c r="AV378" s="13" t="s">
        <v>90</v>
      </c>
      <c r="AW378" s="13" t="s">
        <v>42</v>
      </c>
      <c r="AX378" s="13" t="s">
        <v>88</v>
      </c>
      <c r="AY378" s="192" t="s">
        <v>126</v>
      </c>
    </row>
    <row r="379" s="2" customFormat="1" ht="24.15" customHeight="1">
      <c r="A379" s="40"/>
      <c r="B379" s="166"/>
      <c r="C379" s="167" t="s">
        <v>660</v>
      </c>
      <c r="D379" s="167" t="s">
        <v>129</v>
      </c>
      <c r="E379" s="168" t="s">
        <v>661</v>
      </c>
      <c r="F379" s="169" t="s">
        <v>662</v>
      </c>
      <c r="G379" s="170" t="s">
        <v>423</v>
      </c>
      <c r="H379" s="171">
        <v>2</v>
      </c>
      <c r="I379" s="172"/>
      <c r="J379" s="173">
        <f>ROUND(I379*H379,2)</f>
        <v>0</v>
      </c>
      <c r="K379" s="169" t="s">
        <v>133</v>
      </c>
      <c r="L379" s="41"/>
      <c r="M379" s="174" t="s">
        <v>3</v>
      </c>
      <c r="N379" s="175" t="s">
        <v>51</v>
      </c>
      <c r="O379" s="74"/>
      <c r="P379" s="176">
        <f>O379*H379</f>
        <v>0</v>
      </c>
      <c r="Q379" s="176">
        <v>0.47094000000000003</v>
      </c>
      <c r="R379" s="176">
        <f>Q379*H379</f>
        <v>0.94188000000000005</v>
      </c>
      <c r="S379" s="176">
        <v>0</v>
      </c>
      <c r="T379" s="177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178" t="s">
        <v>148</v>
      </c>
      <c r="AT379" s="178" t="s">
        <v>129</v>
      </c>
      <c r="AU379" s="178" t="s">
        <v>90</v>
      </c>
      <c r="AY379" s="20" t="s">
        <v>126</v>
      </c>
      <c r="BE379" s="179">
        <f>IF(N379="základní",J379,0)</f>
        <v>0</v>
      </c>
      <c r="BF379" s="179">
        <f>IF(N379="snížená",J379,0)</f>
        <v>0</v>
      </c>
      <c r="BG379" s="179">
        <f>IF(N379="zákl. přenesená",J379,0)</f>
        <v>0</v>
      </c>
      <c r="BH379" s="179">
        <f>IF(N379="sníž. přenesená",J379,0)</f>
        <v>0</v>
      </c>
      <c r="BI379" s="179">
        <f>IF(N379="nulová",J379,0)</f>
        <v>0</v>
      </c>
      <c r="BJ379" s="20" t="s">
        <v>88</v>
      </c>
      <c r="BK379" s="179">
        <f>ROUND(I379*H379,2)</f>
        <v>0</v>
      </c>
      <c r="BL379" s="20" t="s">
        <v>148</v>
      </c>
      <c r="BM379" s="178" t="s">
        <v>663</v>
      </c>
    </row>
    <row r="380" s="2" customFormat="1">
      <c r="A380" s="40"/>
      <c r="B380" s="41"/>
      <c r="C380" s="40"/>
      <c r="D380" s="180" t="s">
        <v>136</v>
      </c>
      <c r="E380" s="40"/>
      <c r="F380" s="181" t="s">
        <v>664</v>
      </c>
      <c r="G380" s="40"/>
      <c r="H380" s="40"/>
      <c r="I380" s="182"/>
      <c r="J380" s="40"/>
      <c r="K380" s="40"/>
      <c r="L380" s="41"/>
      <c r="M380" s="183"/>
      <c r="N380" s="184"/>
      <c r="O380" s="74"/>
      <c r="P380" s="74"/>
      <c r="Q380" s="74"/>
      <c r="R380" s="74"/>
      <c r="S380" s="74"/>
      <c r="T380" s="75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20" t="s">
        <v>136</v>
      </c>
      <c r="AU380" s="20" t="s">
        <v>90</v>
      </c>
    </row>
    <row r="381" s="2" customFormat="1">
      <c r="A381" s="40"/>
      <c r="B381" s="41"/>
      <c r="C381" s="40"/>
      <c r="D381" s="185" t="s">
        <v>137</v>
      </c>
      <c r="E381" s="40"/>
      <c r="F381" s="186" t="s">
        <v>665</v>
      </c>
      <c r="G381" s="40"/>
      <c r="H381" s="40"/>
      <c r="I381" s="182"/>
      <c r="J381" s="40"/>
      <c r="K381" s="40"/>
      <c r="L381" s="41"/>
      <c r="M381" s="183"/>
      <c r="N381" s="184"/>
      <c r="O381" s="74"/>
      <c r="P381" s="74"/>
      <c r="Q381" s="74"/>
      <c r="R381" s="74"/>
      <c r="S381" s="74"/>
      <c r="T381" s="75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20" t="s">
        <v>137</v>
      </c>
      <c r="AU381" s="20" t="s">
        <v>90</v>
      </c>
    </row>
    <row r="382" s="13" customFormat="1">
      <c r="A382" s="13"/>
      <c r="B382" s="191"/>
      <c r="C382" s="13"/>
      <c r="D382" s="180" t="s">
        <v>234</v>
      </c>
      <c r="E382" s="192" t="s">
        <v>3</v>
      </c>
      <c r="F382" s="193" t="s">
        <v>90</v>
      </c>
      <c r="G382" s="13"/>
      <c r="H382" s="194">
        <v>2</v>
      </c>
      <c r="I382" s="195"/>
      <c r="J382" s="13"/>
      <c r="K382" s="13"/>
      <c r="L382" s="191"/>
      <c r="M382" s="196"/>
      <c r="N382" s="197"/>
      <c r="O382" s="197"/>
      <c r="P382" s="197"/>
      <c r="Q382" s="197"/>
      <c r="R382" s="197"/>
      <c r="S382" s="197"/>
      <c r="T382" s="19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2" t="s">
        <v>234</v>
      </c>
      <c r="AU382" s="192" t="s">
        <v>90</v>
      </c>
      <c r="AV382" s="13" t="s">
        <v>90</v>
      </c>
      <c r="AW382" s="13" t="s">
        <v>42</v>
      </c>
      <c r="AX382" s="13" t="s">
        <v>88</v>
      </c>
      <c r="AY382" s="192" t="s">
        <v>126</v>
      </c>
    </row>
    <row r="383" s="2" customFormat="1" ht="16.5" customHeight="1">
      <c r="A383" s="40"/>
      <c r="B383" s="166"/>
      <c r="C383" s="167" t="s">
        <v>666</v>
      </c>
      <c r="D383" s="167" t="s">
        <v>129</v>
      </c>
      <c r="E383" s="168" t="s">
        <v>667</v>
      </c>
      <c r="F383" s="169" t="s">
        <v>668</v>
      </c>
      <c r="G383" s="170" t="s">
        <v>423</v>
      </c>
      <c r="H383" s="171">
        <v>1</v>
      </c>
      <c r="I383" s="172"/>
      <c r="J383" s="173">
        <f>ROUND(I383*H383,2)</f>
        <v>0</v>
      </c>
      <c r="K383" s="169" t="s">
        <v>133</v>
      </c>
      <c r="L383" s="41"/>
      <c r="M383" s="174" t="s">
        <v>3</v>
      </c>
      <c r="N383" s="175" t="s">
        <v>51</v>
      </c>
      <c r="O383" s="74"/>
      <c r="P383" s="176">
        <f>O383*H383</f>
        <v>0</v>
      </c>
      <c r="Q383" s="176">
        <v>0.040000000000000001</v>
      </c>
      <c r="R383" s="176">
        <f>Q383*H383</f>
        <v>0.040000000000000001</v>
      </c>
      <c r="S383" s="176">
        <v>0</v>
      </c>
      <c r="T383" s="177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178" t="s">
        <v>148</v>
      </c>
      <c r="AT383" s="178" t="s">
        <v>129</v>
      </c>
      <c r="AU383" s="178" t="s">
        <v>90</v>
      </c>
      <c r="AY383" s="20" t="s">
        <v>126</v>
      </c>
      <c r="BE383" s="179">
        <f>IF(N383="základní",J383,0)</f>
        <v>0</v>
      </c>
      <c r="BF383" s="179">
        <f>IF(N383="snížená",J383,0)</f>
        <v>0</v>
      </c>
      <c r="BG383" s="179">
        <f>IF(N383="zákl. přenesená",J383,0)</f>
        <v>0</v>
      </c>
      <c r="BH383" s="179">
        <f>IF(N383="sníž. přenesená",J383,0)</f>
        <v>0</v>
      </c>
      <c r="BI383" s="179">
        <f>IF(N383="nulová",J383,0)</f>
        <v>0</v>
      </c>
      <c r="BJ383" s="20" t="s">
        <v>88</v>
      </c>
      <c r="BK383" s="179">
        <f>ROUND(I383*H383,2)</f>
        <v>0</v>
      </c>
      <c r="BL383" s="20" t="s">
        <v>148</v>
      </c>
      <c r="BM383" s="178" t="s">
        <v>669</v>
      </c>
    </row>
    <row r="384" s="2" customFormat="1">
      <c r="A384" s="40"/>
      <c r="B384" s="41"/>
      <c r="C384" s="40"/>
      <c r="D384" s="180" t="s">
        <v>136</v>
      </c>
      <c r="E384" s="40"/>
      <c r="F384" s="181" t="s">
        <v>670</v>
      </c>
      <c r="G384" s="40"/>
      <c r="H384" s="40"/>
      <c r="I384" s="182"/>
      <c r="J384" s="40"/>
      <c r="K384" s="40"/>
      <c r="L384" s="41"/>
      <c r="M384" s="183"/>
      <c r="N384" s="184"/>
      <c r="O384" s="74"/>
      <c r="P384" s="74"/>
      <c r="Q384" s="74"/>
      <c r="R384" s="74"/>
      <c r="S384" s="74"/>
      <c r="T384" s="75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20" t="s">
        <v>136</v>
      </c>
      <c r="AU384" s="20" t="s">
        <v>90</v>
      </c>
    </row>
    <row r="385" s="2" customFormat="1">
      <c r="A385" s="40"/>
      <c r="B385" s="41"/>
      <c r="C385" s="40"/>
      <c r="D385" s="185" t="s">
        <v>137</v>
      </c>
      <c r="E385" s="40"/>
      <c r="F385" s="186" t="s">
        <v>671</v>
      </c>
      <c r="G385" s="40"/>
      <c r="H385" s="40"/>
      <c r="I385" s="182"/>
      <c r="J385" s="40"/>
      <c r="K385" s="40"/>
      <c r="L385" s="41"/>
      <c r="M385" s="183"/>
      <c r="N385" s="184"/>
      <c r="O385" s="74"/>
      <c r="P385" s="74"/>
      <c r="Q385" s="74"/>
      <c r="R385" s="74"/>
      <c r="S385" s="74"/>
      <c r="T385" s="75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20" t="s">
        <v>137</v>
      </c>
      <c r="AU385" s="20" t="s">
        <v>90</v>
      </c>
    </row>
    <row r="386" s="13" customFormat="1">
      <c r="A386" s="13"/>
      <c r="B386" s="191"/>
      <c r="C386" s="13"/>
      <c r="D386" s="180" t="s">
        <v>234</v>
      </c>
      <c r="E386" s="192" t="s">
        <v>3</v>
      </c>
      <c r="F386" s="193" t="s">
        <v>88</v>
      </c>
      <c r="G386" s="13"/>
      <c r="H386" s="194">
        <v>1</v>
      </c>
      <c r="I386" s="195"/>
      <c r="J386" s="13"/>
      <c r="K386" s="13"/>
      <c r="L386" s="191"/>
      <c r="M386" s="196"/>
      <c r="N386" s="197"/>
      <c r="O386" s="197"/>
      <c r="P386" s="197"/>
      <c r="Q386" s="197"/>
      <c r="R386" s="197"/>
      <c r="S386" s="197"/>
      <c r="T386" s="19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2" t="s">
        <v>234</v>
      </c>
      <c r="AU386" s="192" t="s">
        <v>90</v>
      </c>
      <c r="AV386" s="13" t="s">
        <v>90</v>
      </c>
      <c r="AW386" s="13" t="s">
        <v>42</v>
      </c>
      <c r="AX386" s="13" t="s">
        <v>88</v>
      </c>
      <c r="AY386" s="192" t="s">
        <v>126</v>
      </c>
    </row>
    <row r="387" s="2" customFormat="1" ht="24.15" customHeight="1">
      <c r="A387" s="40"/>
      <c r="B387" s="166"/>
      <c r="C387" s="207" t="s">
        <v>672</v>
      </c>
      <c r="D387" s="207" t="s">
        <v>387</v>
      </c>
      <c r="E387" s="208" t="s">
        <v>673</v>
      </c>
      <c r="F387" s="209" t="s">
        <v>674</v>
      </c>
      <c r="G387" s="210" t="s">
        <v>423</v>
      </c>
      <c r="H387" s="211">
        <v>1</v>
      </c>
      <c r="I387" s="212"/>
      <c r="J387" s="213">
        <f>ROUND(I387*H387,2)</f>
        <v>0</v>
      </c>
      <c r="K387" s="209" t="s">
        <v>133</v>
      </c>
      <c r="L387" s="214"/>
      <c r="M387" s="215" t="s">
        <v>3</v>
      </c>
      <c r="N387" s="216" t="s">
        <v>51</v>
      </c>
      <c r="O387" s="74"/>
      <c r="P387" s="176">
        <f>O387*H387</f>
        <v>0</v>
      </c>
      <c r="Q387" s="176">
        <v>0.013299999999999999</v>
      </c>
      <c r="R387" s="176">
        <f>Q387*H387</f>
        <v>0.013299999999999999</v>
      </c>
      <c r="S387" s="176">
        <v>0</v>
      </c>
      <c r="T387" s="17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178" t="s">
        <v>169</v>
      </c>
      <c r="AT387" s="178" t="s">
        <v>387</v>
      </c>
      <c r="AU387" s="178" t="s">
        <v>90</v>
      </c>
      <c r="AY387" s="20" t="s">
        <v>126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20" t="s">
        <v>88</v>
      </c>
      <c r="BK387" s="179">
        <f>ROUND(I387*H387,2)</f>
        <v>0</v>
      </c>
      <c r="BL387" s="20" t="s">
        <v>148</v>
      </c>
      <c r="BM387" s="178" t="s">
        <v>675</v>
      </c>
    </row>
    <row r="388" s="2" customFormat="1">
      <c r="A388" s="40"/>
      <c r="B388" s="41"/>
      <c r="C388" s="40"/>
      <c r="D388" s="180" t="s">
        <v>136</v>
      </c>
      <c r="E388" s="40"/>
      <c r="F388" s="181" t="s">
        <v>674</v>
      </c>
      <c r="G388" s="40"/>
      <c r="H388" s="40"/>
      <c r="I388" s="182"/>
      <c r="J388" s="40"/>
      <c r="K388" s="40"/>
      <c r="L388" s="41"/>
      <c r="M388" s="183"/>
      <c r="N388" s="184"/>
      <c r="O388" s="74"/>
      <c r="P388" s="74"/>
      <c r="Q388" s="74"/>
      <c r="R388" s="74"/>
      <c r="S388" s="74"/>
      <c r="T388" s="75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20" t="s">
        <v>136</v>
      </c>
      <c r="AU388" s="20" t="s">
        <v>90</v>
      </c>
    </row>
    <row r="389" s="13" customFormat="1">
      <c r="A389" s="13"/>
      <c r="B389" s="191"/>
      <c r="C389" s="13"/>
      <c r="D389" s="180" t="s">
        <v>234</v>
      </c>
      <c r="E389" s="192" t="s">
        <v>3</v>
      </c>
      <c r="F389" s="193" t="s">
        <v>88</v>
      </c>
      <c r="G389" s="13"/>
      <c r="H389" s="194">
        <v>1</v>
      </c>
      <c r="I389" s="195"/>
      <c r="J389" s="13"/>
      <c r="K389" s="13"/>
      <c r="L389" s="191"/>
      <c r="M389" s="196"/>
      <c r="N389" s="197"/>
      <c r="O389" s="197"/>
      <c r="P389" s="197"/>
      <c r="Q389" s="197"/>
      <c r="R389" s="197"/>
      <c r="S389" s="197"/>
      <c r="T389" s="19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2" t="s">
        <v>234</v>
      </c>
      <c r="AU389" s="192" t="s">
        <v>90</v>
      </c>
      <c r="AV389" s="13" t="s">
        <v>90</v>
      </c>
      <c r="AW389" s="13" t="s">
        <v>42</v>
      </c>
      <c r="AX389" s="13" t="s">
        <v>88</v>
      </c>
      <c r="AY389" s="192" t="s">
        <v>126</v>
      </c>
    </row>
    <row r="390" s="2" customFormat="1" ht="24.15" customHeight="1">
      <c r="A390" s="40"/>
      <c r="B390" s="166"/>
      <c r="C390" s="207" t="s">
        <v>676</v>
      </c>
      <c r="D390" s="207" t="s">
        <v>387</v>
      </c>
      <c r="E390" s="208" t="s">
        <v>677</v>
      </c>
      <c r="F390" s="209" t="s">
        <v>678</v>
      </c>
      <c r="G390" s="210" t="s">
        <v>423</v>
      </c>
      <c r="H390" s="211">
        <v>1</v>
      </c>
      <c r="I390" s="212"/>
      <c r="J390" s="213">
        <f>ROUND(I390*H390,2)</f>
        <v>0</v>
      </c>
      <c r="K390" s="209" t="s">
        <v>133</v>
      </c>
      <c r="L390" s="214"/>
      <c r="M390" s="215" t="s">
        <v>3</v>
      </c>
      <c r="N390" s="216" t="s">
        <v>51</v>
      </c>
      <c r="O390" s="74"/>
      <c r="P390" s="176">
        <f>O390*H390</f>
        <v>0</v>
      </c>
      <c r="Q390" s="176">
        <v>0.00029999999999999997</v>
      </c>
      <c r="R390" s="176">
        <f>Q390*H390</f>
        <v>0.00029999999999999997</v>
      </c>
      <c r="S390" s="176">
        <v>0</v>
      </c>
      <c r="T390" s="17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178" t="s">
        <v>169</v>
      </c>
      <c r="AT390" s="178" t="s">
        <v>387</v>
      </c>
      <c r="AU390" s="178" t="s">
        <v>90</v>
      </c>
      <c r="AY390" s="20" t="s">
        <v>126</v>
      </c>
      <c r="BE390" s="179">
        <f>IF(N390="základní",J390,0)</f>
        <v>0</v>
      </c>
      <c r="BF390" s="179">
        <f>IF(N390="snížená",J390,0)</f>
        <v>0</v>
      </c>
      <c r="BG390" s="179">
        <f>IF(N390="zákl. přenesená",J390,0)</f>
        <v>0</v>
      </c>
      <c r="BH390" s="179">
        <f>IF(N390="sníž. přenesená",J390,0)</f>
        <v>0</v>
      </c>
      <c r="BI390" s="179">
        <f>IF(N390="nulová",J390,0)</f>
        <v>0</v>
      </c>
      <c r="BJ390" s="20" t="s">
        <v>88</v>
      </c>
      <c r="BK390" s="179">
        <f>ROUND(I390*H390,2)</f>
        <v>0</v>
      </c>
      <c r="BL390" s="20" t="s">
        <v>148</v>
      </c>
      <c r="BM390" s="178" t="s">
        <v>679</v>
      </c>
    </row>
    <row r="391" s="2" customFormat="1">
      <c r="A391" s="40"/>
      <c r="B391" s="41"/>
      <c r="C391" s="40"/>
      <c r="D391" s="180" t="s">
        <v>136</v>
      </c>
      <c r="E391" s="40"/>
      <c r="F391" s="181" t="s">
        <v>678</v>
      </c>
      <c r="G391" s="40"/>
      <c r="H391" s="40"/>
      <c r="I391" s="182"/>
      <c r="J391" s="40"/>
      <c r="K391" s="40"/>
      <c r="L391" s="41"/>
      <c r="M391" s="183"/>
      <c r="N391" s="184"/>
      <c r="O391" s="74"/>
      <c r="P391" s="74"/>
      <c r="Q391" s="74"/>
      <c r="R391" s="74"/>
      <c r="S391" s="74"/>
      <c r="T391" s="75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20" t="s">
        <v>136</v>
      </c>
      <c r="AU391" s="20" t="s">
        <v>90</v>
      </c>
    </row>
    <row r="392" s="13" customFormat="1">
      <c r="A392" s="13"/>
      <c r="B392" s="191"/>
      <c r="C392" s="13"/>
      <c r="D392" s="180" t="s">
        <v>234</v>
      </c>
      <c r="E392" s="192" t="s">
        <v>3</v>
      </c>
      <c r="F392" s="193" t="s">
        <v>88</v>
      </c>
      <c r="G392" s="13"/>
      <c r="H392" s="194">
        <v>1</v>
      </c>
      <c r="I392" s="195"/>
      <c r="J392" s="13"/>
      <c r="K392" s="13"/>
      <c r="L392" s="191"/>
      <c r="M392" s="196"/>
      <c r="N392" s="197"/>
      <c r="O392" s="197"/>
      <c r="P392" s="197"/>
      <c r="Q392" s="197"/>
      <c r="R392" s="197"/>
      <c r="S392" s="197"/>
      <c r="T392" s="19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2" t="s">
        <v>234</v>
      </c>
      <c r="AU392" s="192" t="s">
        <v>90</v>
      </c>
      <c r="AV392" s="13" t="s">
        <v>90</v>
      </c>
      <c r="AW392" s="13" t="s">
        <v>42</v>
      </c>
      <c r="AX392" s="13" t="s">
        <v>88</v>
      </c>
      <c r="AY392" s="192" t="s">
        <v>126</v>
      </c>
    </row>
    <row r="393" s="2" customFormat="1" ht="24.15" customHeight="1">
      <c r="A393" s="40"/>
      <c r="B393" s="166"/>
      <c r="C393" s="167" t="s">
        <v>680</v>
      </c>
      <c r="D393" s="167" t="s">
        <v>129</v>
      </c>
      <c r="E393" s="168" t="s">
        <v>681</v>
      </c>
      <c r="F393" s="169" t="s">
        <v>682</v>
      </c>
      <c r="G393" s="170" t="s">
        <v>423</v>
      </c>
      <c r="H393" s="171">
        <v>1</v>
      </c>
      <c r="I393" s="172"/>
      <c r="J393" s="173">
        <f>ROUND(I393*H393,2)</f>
        <v>0</v>
      </c>
      <c r="K393" s="169" t="s">
        <v>133</v>
      </c>
      <c r="L393" s="41"/>
      <c r="M393" s="174" t="s">
        <v>3</v>
      </c>
      <c r="N393" s="175" t="s">
        <v>51</v>
      </c>
      <c r="O393" s="74"/>
      <c r="P393" s="176">
        <f>O393*H393</f>
        <v>0</v>
      </c>
      <c r="Q393" s="176">
        <v>0.00016000000000000001</v>
      </c>
      <c r="R393" s="176">
        <f>Q393*H393</f>
        <v>0.00016000000000000001</v>
      </c>
      <c r="S393" s="176">
        <v>0</v>
      </c>
      <c r="T393" s="17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178" t="s">
        <v>148</v>
      </c>
      <c r="AT393" s="178" t="s">
        <v>129</v>
      </c>
      <c r="AU393" s="178" t="s">
        <v>90</v>
      </c>
      <c r="AY393" s="20" t="s">
        <v>126</v>
      </c>
      <c r="BE393" s="179">
        <f>IF(N393="základní",J393,0)</f>
        <v>0</v>
      </c>
      <c r="BF393" s="179">
        <f>IF(N393="snížená",J393,0)</f>
        <v>0</v>
      </c>
      <c r="BG393" s="179">
        <f>IF(N393="zákl. přenesená",J393,0)</f>
        <v>0</v>
      </c>
      <c r="BH393" s="179">
        <f>IF(N393="sníž. přenesená",J393,0)</f>
        <v>0</v>
      </c>
      <c r="BI393" s="179">
        <f>IF(N393="nulová",J393,0)</f>
        <v>0</v>
      </c>
      <c r="BJ393" s="20" t="s">
        <v>88</v>
      </c>
      <c r="BK393" s="179">
        <f>ROUND(I393*H393,2)</f>
        <v>0</v>
      </c>
      <c r="BL393" s="20" t="s">
        <v>148</v>
      </c>
      <c r="BM393" s="178" t="s">
        <v>683</v>
      </c>
    </row>
    <row r="394" s="2" customFormat="1">
      <c r="A394" s="40"/>
      <c r="B394" s="41"/>
      <c r="C394" s="40"/>
      <c r="D394" s="180" t="s">
        <v>136</v>
      </c>
      <c r="E394" s="40"/>
      <c r="F394" s="181" t="s">
        <v>684</v>
      </c>
      <c r="G394" s="40"/>
      <c r="H394" s="40"/>
      <c r="I394" s="182"/>
      <c r="J394" s="40"/>
      <c r="K394" s="40"/>
      <c r="L394" s="41"/>
      <c r="M394" s="183"/>
      <c r="N394" s="184"/>
      <c r="O394" s="74"/>
      <c r="P394" s="74"/>
      <c r="Q394" s="74"/>
      <c r="R394" s="74"/>
      <c r="S394" s="74"/>
      <c r="T394" s="75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20" t="s">
        <v>136</v>
      </c>
      <c r="AU394" s="20" t="s">
        <v>90</v>
      </c>
    </row>
    <row r="395" s="2" customFormat="1">
      <c r="A395" s="40"/>
      <c r="B395" s="41"/>
      <c r="C395" s="40"/>
      <c r="D395" s="185" t="s">
        <v>137</v>
      </c>
      <c r="E395" s="40"/>
      <c r="F395" s="186" t="s">
        <v>685</v>
      </c>
      <c r="G395" s="40"/>
      <c r="H395" s="40"/>
      <c r="I395" s="182"/>
      <c r="J395" s="40"/>
      <c r="K395" s="40"/>
      <c r="L395" s="41"/>
      <c r="M395" s="183"/>
      <c r="N395" s="184"/>
      <c r="O395" s="74"/>
      <c r="P395" s="74"/>
      <c r="Q395" s="74"/>
      <c r="R395" s="74"/>
      <c r="S395" s="74"/>
      <c r="T395" s="75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20" t="s">
        <v>137</v>
      </c>
      <c r="AU395" s="20" t="s">
        <v>90</v>
      </c>
    </row>
    <row r="396" s="13" customFormat="1">
      <c r="A396" s="13"/>
      <c r="B396" s="191"/>
      <c r="C396" s="13"/>
      <c r="D396" s="180" t="s">
        <v>234</v>
      </c>
      <c r="E396" s="192" t="s">
        <v>3</v>
      </c>
      <c r="F396" s="193" t="s">
        <v>686</v>
      </c>
      <c r="G396" s="13"/>
      <c r="H396" s="194">
        <v>1</v>
      </c>
      <c r="I396" s="195"/>
      <c r="J396" s="13"/>
      <c r="K396" s="13"/>
      <c r="L396" s="191"/>
      <c r="M396" s="196"/>
      <c r="N396" s="197"/>
      <c r="O396" s="197"/>
      <c r="P396" s="197"/>
      <c r="Q396" s="197"/>
      <c r="R396" s="197"/>
      <c r="S396" s="197"/>
      <c r="T396" s="19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2" t="s">
        <v>234</v>
      </c>
      <c r="AU396" s="192" t="s">
        <v>90</v>
      </c>
      <c r="AV396" s="13" t="s">
        <v>90</v>
      </c>
      <c r="AW396" s="13" t="s">
        <v>42</v>
      </c>
      <c r="AX396" s="13" t="s">
        <v>88</v>
      </c>
      <c r="AY396" s="192" t="s">
        <v>126</v>
      </c>
    </row>
    <row r="397" s="2" customFormat="1" ht="16.5" customHeight="1">
      <c r="A397" s="40"/>
      <c r="B397" s="166"/>
      <c r="C397" s="167" t="s">
        <v>687</v>
      </c>
      <c r="D397" s="167" t="s">
        <v>129</v>
      </c>
      <c r="E397" s="168" t="s">
        <v>688</v>
      </c>
      <c r="F397" s="169" t="s">
        <v>689</v>
      </c>
      <c r="G397" s="170" t="s">
        <v>260</v>
      </c>
      <c r="H397" s="171">
        <v>38.850000000000001</v>
      </c>
      <c r="I397" s="172"/>
      <c r="J397" s="173">
        <f>ROUND(I397*H397,2)</f>
        <v>0</v>
      </c>
      <c r="K397" s="169" t="s">
        <v>133</v>
      </c>
      <c r="L397" s="41"/>
      <c r="M397" s="174" t="s">
        <v>3</v>
      </c>
      <c r="N397" s="175" t="s">
        <v>51</v>
      </c>
      <c r="O397" s="74"/>
      <c r="P397" s="176">
        <f>O397*H397</f>
        <v>0</v>
      </c>
      <c r="Q397" s="176">
        <v>0.00020000000000000001</v>
      </c>
      <c r="R397" s="176">
        <f>Q397*H397</f>
        <v>0.0077700000000000009</v>
      </c>
      <c r="S397" s="176">
        <v>0</v>
      </c>
      <c r="T397" s="177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178" t="s">
        <v>148</v>
      </c>
      <c r="AT397" s="178" t="s">
        <v>129</v>
      </c>
      <c r="AU397" s="178" t="s">
        <v>90</v>
      </c>
      <c r="AY397" s="20" t="s">
        <v>126</v>
      </c>
      <c r="BE397" s="179">
        <f>IF(N397="základní",J397,0)</f>
        <v>0</v>
      </c>
      <c r="BF397" s="179">
        <f>IF(N397="snížená",J397,0)</f>
        <v>0</v>
      </c>
      <c r="BG397" s="179">
        <f>IF(N397="zákl. přenesená",J397,0)</f>
        <v>0</v>
      </c>
      <c r="BH397" s="179">
        <f>IF(N397="sníž. přenesená",J397,0)</f>
        <v>0</v>
      </c>
      <c r="BI397" s="179">
        <f>IF(N397="nulová",J397,0)</f>
        <v>0</v>
      </c>
      <c r="BJ397" s="20" t="s">
        <v>88</v>
      </c>
      <c r="BK397" s="179">
        <f>ROUND(I397*H397,2)</f>
        <v>0</v>
      </c>
      <c r="BL397" s="20" t="s">
        <v>148</v>
      </c>
      <c r="BM397" s="178" t="s">
        <v>690</v>
      </c>
    </row>
    <row r="398" s="2" customFormat="1">
      <c r="A398" s="40"/>
      <c r="B398" s="41"/>
      <c r="C398" s="40"/>
      <c r="D398" s="180" t="s">
        <v>136</v>
      </c>
      <c r="E398" s="40"/>
      <c r="F398" s="181" t="s">
        <v>691</v>
      </c>
      <c r="G398" s="40"/>
      <c r="H398" s="40"/>
      <c r="I398" s="182"/>
      <c r="J398" s="40"/>
      <c r="K398" s="40"/>
      <c r="L398" s="41"/>
      <c r="M398" s="183"/>
      <c r="N398" s="184"/>
      <c r="O398" s="74"/>
      <c r="P398" s="74"/>
      <c r="Q398" s="74"/>
      <c r="R398" s="74"/>
      <c r="S398" s="74"/>
      <c r="T398" s="75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20" t="s">
        <v>136</v>
      </c>
      <c r="AU398" s="20" t="s">
        <v>90</v>
      </c>
    </row>
    <row r="399" s="2" customFormat="1">
      <c r="A399" s="40"/>
      <c r="B399" s="41"/>
      <c r="C399" s="40"/>
      <c r="D399" s="185" t="s">
        <v>137</v>
      </c>
      <c r="E399" s="40"/>
      <c r="F399" s="186" t="s">
        <v>692</v>
      </c>
      <c r="G399" s="40"/>
      <c r="H399" s="40"/>
      <c r="I399" s="182"/>
      <c r="J399" s="40"/>
      <c r="K399" s="40"/>
      <c r="L399" s="41"/>
      <c r="M399" s="183"/>
      <c r="N399" s="184"/>
      <c r="O399" s="74"/>
      <c r="P399" s="74"/>
      <c r="Q399" s="74"/>
      <c r="R399" s="74"/>
      <c r="S399" s="74"/>
      <c r="T399" s="75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20" t="s">
        <v>137</v>
      </c>
      <c r="AU399" s="20" t="s">
        <v>90</v>
      </c>
    </row>
    <row r="400" s="13" customFormat="1">
      <c r="A400" s="13"/>
      <c r="B400" s="191"/>
      <c r="C400" s="13"/>
      <c r="D400" s="180" t="s">
        <v>234</v>
      </c>
      <c r="E400" s="192" t="s">
        <v>3</v>
      </c>
      <c r="F400" s="193" t="s">
        <v>693</v>
      </c>
      <c r="G400" s="13"/>
      <c r="H400" s="194">
        <v>37</v>
      </c>
      <c r="I400" s="195"/>
      <c r="J400" s="13"/>
      <c r="K400" s="13"/>
      <c r="L400" s="191"/>
      <c r="M400" s="196"/>
      <c r="N400" s="197"/>
      <c r="O400" s="197"/>
      <c r="P400" s="197"/>
      <c r="Q400" s="197"/>
      <c r="R400" s="197"/>
      <c r="S400" s="197"/>
      <c r="T400" s="19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2" t="s">
        <v>234</v>
      </c>
      <c r="AU400" s="192" t="s">
        <v>90</v>
      </c>
      <c r="AV400" s="13" t="s">
        <v>90</v>
      </c>
      <c r="AW400" s="13" t="s">
        <v>42</v>
      </c>
      <c r="AX400" s="13" t="s">
        <v>88</v>
      </c>
      <c r="AY400" s="192" t="s">
        <v>126</v>
      </c>
    </row>
    <row r="401" s="13" customFormat="1">
      <c r="A401" s="13"/>
      <c r="B401" s="191"/>
      <c r="C401" s="13"/>
      <c r="D401" s="180" t="s">
        <v>234</v>
      </c>
      <c r="E401" s="13"/>
      <c r="F401" s="193" t="s">
        <v>694</v>
      </c>
      <c r="G401" s="13"/>
      <c r="H401" s="194">
        <v>38.850000000000001</v>
      </c>
      <c r="I401" s="195"/>
      <c r="J401" s="13"/>
      <c r="K401" s="13"/>
      <c r="L401" s="191"/>
      <c r="M401" s="196"/>
      <c r="N401" s="197"/>
      <c r="O401" s="197"/>
      <c r="P401" s="197"/>
      <c r="Q401" s="197"/>
      <c r="R401" s="197"/>
      <c r="S401" s="197"/>
      <c r="T401" s="19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2" t="s">
        <v>234</v>
      </c>
      <c r="AU401" s="192" t="s">
        <v>90</v>
      </c>
      <c r="AV401" s="13" t="s">
        <v>90</v>
      </c>
      <c r="AW401" s="13" t="s">
        <v>4</v>
      </c>
      <c r="AX401" s="13" t="s">
        <v>88</v>
      </c>
      <c r="AY401" s="192" t="s">
        <v>126</v>
      </c>
    </row>
    <row r="402" s="2" customFormat="1" ht="24.15" customHeight="1">
      <c r="A402" s="40"/>
      <c r="B402" s="166"/>
      <c r="C402" s="167" t="s">
        <v>695</v>
      </c>
      <c r="D402" s="167" t="s">
        <v>129</v>
      </c>
      <c r="E402" s="168" t="s">
        <v>696</v>
      </c>
      <c r="F402" s="169" t="s">
        <v>697</v>
      </c>
      <c r="G402" s="170" t="s">
        <v>260</v>
      </c>
      <c r="H402" s="171">
        <v>69</v>
      </c>
      <c r="I402" s="172"/>
      <c r="J402" s="173">
        <f>ROUND(I402*H402,2)</f>
        <v>0</v>
      </c>
      <c r="K402" s="169" t="s">
        <v>133</v>
      </c>
      <c r="L402" s="41"/>
      <c r="M402" s="174" t="s">
        <v>3</v>
      </c>
      <c r="N402" s="175" t="s">
        <v>51</v>
      </c>
      <c r="O402" s="74"/>
      <c r="P402" s="176">
        <f>O402*H402</f>
        <v>0</v>
      </c>
      <c r="Q402" s="176">
        <v>6.9999999999999994E-05</v>
      </c>
      <c r="R402" s="176">
        <f>Q402*H402</f>
        <v>0.0048299999999999992</v>
      </c>
      <c r="S402" s="176">
        <v>0</v>
      </c>
      <c r="T402" s="177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178" t="s">
        <v>148</v>
      </c>
      <c r="AT402" s="178" t="s">
        <v>129</v>
      </c>
      <c r="AU402" s="178" t="s">
        <v>90</v>
      </c>
      <c r="AY402" s="20" t="s">
        <v>126</v>
      </c>
      <c r="BE402" s="179">
        <f>IF(N402="základní",J402,0)</f>
        <v>0</v>
      </c>
      <c r="BF402" s="179">
        <f>IF(N402="snížená",J402,0)</f>
        <v>0</v>
      </c>
      <c r="BG402" s="179">
        <f>IF(N402="zákl. přenesená",J402,0)</f>
        <v>0</v>
      </c>
      <c r="BH402" s="179">
        <f>IF(N402="sníž. přenesená",J402,0)</f>
        <v>0</v>
      </c>
      <c r="BI402" s="179">
        <f>IF(N402="nulová",J402,0)</f>
        <v>0</v>
      </c>
      <c r="BJ402" s="20" t="s">
        <v>88</v>
      </c>
      <c r="BK402" s="179">
        <f>ROUND(I402*H402,2)</f>
        <v>0</v>
      </c>
      <c r="BL402" s="20" t="s">
        <v>148</v>
      </c>
      <c r="BM402" s="178" t="s">
        <v>698</v>
      </c>
    </row>
    <row r="403" s="2" customFormat="1">
      <c r="A403" s="40"/>
      <c r="B403" s="41"/>
      <c r="C403" s="40"/>
      <c r="D403" s="180" t="s">
        <v>136</v>
      </c>
      <c r="E403" s="40"/>
      <c r="F403" s="181" t="s">
        <v>699</v>
      </c>
      <c r="G403" s="40"/>
      <c r="H403" s="40"/>
      <c r="I403" s="182"/>
      <c r="J403" s="40"/>
      <c r="K403" s="40"/>
      <c r="L403" s="41"/>
      <c r="M403" s="183"/>
      <c r="N403" s="184"/>
      <c r="O403" s="74"/>
      <c r="P403" s="74"/>
      <c r="Q403" s="74"/>
      <c r="R403" s="74"/>
      <c r="S403" s="74"/>
      <c r="T403" s="75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20" t="s">
        <v>136</v>
      </c>
      <c r="AU403" s="20" t="s">
        <v>90</v>
      </c>
    </row>
    <row r="404" s="2" customFormat="1">
      <c r="A404" s="40"/>
      <c r="B404" s="41"/>
      <c r="C404" s="40"/>
      <c r="D404" s="185" t="s">
        <v>137</v>
      </c>
      <c r="E404" s="40"/>
      <c r="F404" s="186" t="s">
        <v>700</v>
      </c>
      <c r="G404" s="40"/>
      <c r="H404" s="40"/>
      <c r="I404" s="182"/>
      <c r="J404" s="40"/>
      <c r="K404" s="40"/>
      <c r="L404" s="41"/>
      <c r="M404" s="183"/>
      <c r="N404" s="184"/>
      <c r="O404" s="74"/>
      <c r="P404" s="74"/>
      <c r="Q404" s="74"/>
      <c r="R404" s="74"/>
      <c r="S404" s="74"/>
      <c r="T404" s="75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20" t="s">
        <v>137</v>
      </c>
      <c r="AU404" s="20" t="s">
        <v>90</v>
      </c>
    </row>
    <row r="405" s="13" customFormat="1">
      <c r="A405" s="13"/>
      <c r="B405" s="191"/>
      <c r="C405" s="13"/>
      <c r="D405" s="180" t="s">
        <v>234</v>
      </c>
      <c r="E405" s="192" t="s">
        <v>3</v>
      </c>
      <c r="F405" s="193" t="s">
        <v>701</v>
      </c>
      <c r="G405" s="13"/>
      <c r="H405" s="194">
        <v>69</v>
      </c>
      <c r="I405" s="195"/>
      <c r="J405" s="13"/>
      <c r="K405" s="13"/>
      <c r="L405" s="191"/>
      <c r="M405" s="196"/>
      <c r="N405" s="197"/>
      <c r="O405" s="197"/>
      <c r="P405" s="197"/>
      <c r="Q405" s="197"/>
      <c r="R405" s="197"/>
      <c r="S405" s="197"/>
      <c r="T405" s="19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2" t="s">
        <v>234</v>
      </c>
      <c r="AU405" s="192" t="s">
        <v>90</v>
      </c>
      <c r="AV405" s="13" t="s">
        <v>90</v>
      </c>
      <c r="AW405" s="13" t="s">
        <v>42</v>
      </c>
      <c r="AX405" s="13" t="s">
        <v>88</v>
      </c>
      <c r="AY405" s="192" t="s">
        <v>126</v>
      </c>
    </row>
    <row r="406" s="2" customFormat="1" ht="16.5" customHeight="1">
      <c r="A406" s="40"/>
      <c r="B406" s="166"/>
      <c r="C406" s="167" t="s">
        <v>702</v>
      </c>
      <c r="D406" s="167" t="s">
        <v>129</v>
      </c>
      <c r="E406" s="168" t="s">
        <v>703</v>
      </c>
      <c r="F406" s="169" t="s">
        <v>704</v>
      </c>
      <c r="G406" s="170" t="s">
        <v>423</v>
      </c>
      <c r="H406" s="171">
        <v>8</v>
      </c>
      <c r="I406" s="172"/>
      <c r="J406" s="173">
        <f>ROUND(I406*H406,2)</f>
        <v>0</v>
      </c>
      <c r="K406" s="169" t="s">
        <v>3</v>
      </c>
      <c r="L406" s="41"/>
      <c r="M406" s="174" t="s">
        <v>3</v>
      </c>
      <c r="N406" s="175" t="s">
        <v>51</v>
      </c>
      <c r="O406" s="74"/>
      <c r="P406" s="176">
        <f>O406*H406</f>
        <v>0</v>
      </c>
      <c r="Q406" s="176">
        <v>0</v>
      </c>
      <c r="R406" s="176">
        <f>Q406*H406</f>
        <v>0</v>
      </c>
      <c r="S406" s="176">
        <v>0</v>
      </c>
      <c r="T406" s="17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178" t="s">
        <v>148</v>
      </c>
      <c r="AT406" s="178" t="s">
        <v>129</v>
      </c>
      <c r="AU406" s="178" t="s">
        <v>90</v>
      </c>
      <c r="AY406" s="20" t="s">
        <v>126</v>
      </c>
      <c r="BE406" s="179">
        <f>IF(N406="základní",J406,0)</f>
        <v>0</v>
      </c>
      <c r="BF406" s="179">
        <f>IF(N406="snížená",J406,0)</f>
        <v>0</v>
      </c>
      <c r="BG406" s="179">
        <f>IF(N406="zákl. přenesená",J406,0)</f>
        <v>0</v>
      </c>
      <c r="BH406" s="179">
        <f>IF(N406="sníž. přenesená",J406,0)</f>
        <v>0</v>
      </c>
      <c r="BI406" s="179">
        <f>IF(N406="nulová",J406,0)</f>
        <v>0</v>
      </c>
      <c r="BJ406" s="20" t="s">
        <v>88</v>
      </c>
      <c r="BK406" s="179">
        <f>ROUND(I406*H406,2)</f>
        <v>0</v>
      </c>
      <c r="BL406" s="20" t="s">
        <v>148</v>
      </c>
      <c r="BM406" s="178" t="s">
        <v>705</v>
      </c>
    </row>
    <row r="407" s="2" customFormat="1">
      <c r="A407" s="40"/>
      <c r="B407" s="41"/>
      <c r="C407" s="40"/>
      <c r="D407" s="180" t="s">
        <v>136</v>
      </c>
      <c r="E407" s="40"/>
      <c r="F407" s="181" t="s">
        <v>704</v>
      </c>
      <c r="G407" s="40"/>
      <c r="H407" s="40"/>
      <c r="I407" s="182"/>
      <c r="J407" s="40"/>
      <c r="K407" s="40"/>
      <c r="L407" s="41"/>
      <c r="M407" s="183"/>
      <c r="N407" s="184"/>
      <c r="O407" s="74"/>
      <c r="P407" s="74"/>
      <c r="Q407" s="74"/>
      <c r="R407" s="74"/>
      <c r="S407" s="74"/>
      <c r="T407" s="75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20" t="s">
        <v>136</v>
      </c>
      <c r="AU407" s="20" t="s">
        <v>90</v>
      </c>
    </row>
    <row r="408" s="2" customFormat="1" ht="16.5" customHeight="1">
      <c r="A408" s="40"/>
      <c r="B408" s="166"/>
      <c r="C408" s="167" t="s">
        <v>706</v>
      </c>
      <c r="D408" s="167" t="s">
        <v>129</v>
      </c>
      <c r="E408" s="168" t="s">
        <v>707</v>
      </c>
      <c r="F408" s="169" t="s">
        <v>708</v>
      </c>
      <c r="G408" s="170" t="s">
        <v>132</v>
      </c>
      <c r="H408" s="171">
        <v>1</v>
      </c>
      <c r="I408" s="172"/>
      <c r="J408" s="173">
        <f>ROUND(I408*H408,2)</f>
        <v>0</v>
      </c>
      <c r="K408" s="169" t="s">
        <v>3</v>
      </c>
      <c r="L408" s="41"/>
      <c r="M408" s="174" t="s">
        <v>3</v>
      </c>
      <c r="N408" s="175" t="s">
        <v>51</v>
      </c>
      <c r="O408" s="74"/>
      <c r="P408" s="176">
        <f>O408*H408</f>
        <v>0</v>
      </c>
      <c r="Q408" s="176">
        <v>0</v>
      </c>
      <c r="R408" s="176">
        <f>Q408*H408</f>
        <v>0</v>
      </c>
      <c r="S408" s="176">
        <v>0</v>
      </c>
      <c r="T408" s="177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178" t="s">
        <v>148</v>
      </c>
      <c r="AT408" s="178" t="s">
        <v>129</v>
      </c>
      <c r="AU408" s="178" t="s">
        <v>90</v>
      </c>
      <c r="AY408" s="20" t="s">
        <v>126</v>
      </c>
      <c r="BE408" s="179">
        <f>IF(N408="základní",J408,0)</f>
        <v>0</v>
      </c>
      <c r="BF408" s="179">
        <f>IF(N408="snížená",J408,0)</f>
        <v>0</v>
      </c>
      <c r="BG408" s="179">
        <f>IF(N408="zákl. přenesená",J408,0)</f>
        <v>0</v>
      </c>
      <c r="BH408" s="179">
        <f>IF(N408="sníž. přenesená",J408,0)</f>
        <v>0</v>
      </c>
      <c r="BI408" s="179">
        <f>IF(N408="nulová",J408,0)</f>
        <v>0</v>
      </c>
      <c r="BJ408" s="20" t="s">
        <v>88</v>
      </c>
      <c r="BK408" s="179">
        <f>ROUND(I408*H408,2)</f>
        <v>0</v>
      </c>
      <c r="BL408" s="20" t="s">
        <v>148</v>
      </c>
      <c r="BM408" s="178" t="s">
        <v>709</v>
      </c>
    </row>
    <row r="409" s="2" customFormat="1">
      <c r="A409" s="40"/>
      <c r="B409" s="41"/>
      <c r="C409" s="40"/>
      <c r="D409" s="180" t="s">
        <v>136</v>
      </c>
      <c r="E409" s="40"/>
      <c r="F409" s="181" t="s">
        <v>708</v>
      </c>
      <c r="G409" s="40"/>
      <c r="H409" s="40"/>
      <c r="I409" s="182"/>
      <c r="J409" s="40"/>
      <c r="K409" s="40"/>
      <c r="L409" s="41"/>
      <c r="M409" s="183"/>
      <c r="N409" s="184"/>
      <c r="O409" s="74"/>
      <c r="P409" s="74"/>
      <c r="Q409" s="74"/>
      <c r="R409" s="74"/>
      <c r="S409" s="74"/>
      <c r="T409" s="75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20" t="s">
        <v>136</v>
      </c>
      <c r="AU409" s="20" t="s">
        <v>90</v>
      </c>
    </row>
    <row r="410" s="15" customFormat="1">
      <c r="A410" s="15"/>
      <c r="B410" s="217"/>
      <c r="C410" s="15"/>
      <c r="D410" s="180" t="s">
        <v>234</v>
      </c>
      <c r="E410" s="218" t="s">
        <v>3</v>
      </c>
      <c r="F410" s="219" t="s">
        <v>710</v>
      </c>
      <c r="G410" s="15"/>
      <c r="H410" s="218" t="s">
        <v>3</v>
      </c>
      <c r="I410" s="220"/>
      <c r="J410" s="15"/>
      <c r="K410" s="15"/>
      <c r="L410" s="217"/>
      <c r="M410" s="221"/>
      <c r="N410" s="222"/>
      <c r="O410" s="222"/>
      <c r="P410" s="222"/>
      <c r="Q410" s="222"/>
      <c r="R410" s="222"/>
      <c r="S410" s="222"/>
      <c r="T410" s="22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18" t="s">
        <v>234</v>
      </c>
      <c r="AU410" s="218" t="s">
        <v>90</v>
      </c>
      <c r="AV410" s="15" t="s">
        <v>88</v>
      </c>
      <c r="AW410" s="15" t="s">
        <v>42</v>
      </c>
      <c r="AX410" s="15" t="s">
        <v>80</v>
      </c>
      <c r="AY410" s="218" t="s">
        <v>126</v>
      </c>
    </row>
    <row r="411" s="15" customFormat="1">
      <c r="A411" s="15"/>
      <c r="B411" s="217"/>
      <c r="C411" s="15"/>
      <c r="D411" s="180" t="s">
        <v>234</v>
      </c>
      <c r="E411" s="218" t="s">
        <v>3</v>
      </c>
      <c r="F411" s="219" t="s">
        <v>711</v>
      </c>
      <c r="G411" s="15"/>
      <c r="H411" s="218" t="s">
        <v>3</v>
      </c>
      <c r="I411" s="220"/>
      <c r="J411" s="15"/>
      <c r="K411" s="15"/>
      <c r="L411" s="217"/>
      <c r="M411" s="221"/>
      <c r="N411" s="222"/>
      <c r="O411" s="222"/>
      <c r="P411" s="222"/>
      <c r="Q411" s="222"/>
      <c r="R411" s="222"/>
      <c r="S411" s="222"/>
      <c r="T411" s="22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18" t="s">
        <v>234</v>
      </c>
      <c r="AU411" s="218" t="s">
        <v>90</v>
      </c>
      <c r="AV411" s="15" t="s">
        <v>88</v>
      </c>
      <c r="AW411" s="15" t="s">
        <v>42</v>
      </c>
      <c r="AX411" s="15" t="s">
        <v>80</v>
      </c>
      <c r="AY411" s="218" t="s">
        <v>126</v>
      </c>
    </row>
    <row r="412" s="15" customFormat="1">
      <c r="A412" s="15"/>
      <c r="B412" s="217"/>
      <c r="C412" s="15"/>
      <c r="D412" s="180" t="s">
        <v>234</v>
      </c>
      <c r="E412" s="218" t="s">
        <v>3</v>
      </c>
      <c r="F412" s="219" t="s">
        <v>712</v>
      </c>
      <c r="G412" s="15"/>
      <c r="H412" s="218" t="s">
        <v>3</v>
      </c>
      <c r="I412" s="220"/>
      <c r="J412" s="15"/>
      <c r="K412" s="15"/>
      <c r="L412" s="217"/>
      <c r="M412" s="221"/>
      <c r="N412" s="222"/>
      <c r="O412" s="222"/>
      <c r="P412" s="222"/>
      <c r="Q412" s="222"/>
      <c r="R412" s="222"/>
      <c r="S412" s="222"/>
      <c r="T412" s="22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8" t="s">
        <v>234</v>
      </c>
      <c r="AU412" s="218" t="s">
        <v>90</v>
      </c>
      <c r="AV412" s="15" t="s">
        <v>88</v>
      </c>
      <c r="AW412" s="15" t="s">
        <v>42</v>
      </c>
      <c r="AX412" s="15" t="s">
        <v>80</v>
      </c>
      <c r="AY412" s="218" t="s">
        <v>126</v>
      </c>
    </row>
    <row r="413" s="15" customFormat="1">
      <c r="A413" s="15"/>
      <c r="B413" s="217"/>
      <c r="C413" s="15"/>
      <c r="D413" s="180" t="s">
        <v>234</v>
      </c>
      <c r="E413" s="218" t="s">
        <v>3</v>
      </c>
      <c r="F413" s="219" t="s">
        <v>713</v>
      </c>
      <c r="G413" s="15"/>
      <c r="H413" s="218" t="s">
        <v>3</v>
      </c>
      <c r="I413" s="220"/>
      <c r="J413" s="15"/>
      <c r="K413" s="15"/>
      <c r="L413" s="217"/>
      <c r="M413" s="221"/>
      <c r="N413" s="222"/>
      <c r="O413" s="222"/>
      <c r="P413" s="222"/>
      <c r="Q413" s="222"/>
      <c r="R413" s="222"/>
      <c r="S413" s="222"/>
      <c r="T413" s="22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18" t="s">
        <v>234</v>
      </c>
      <c r="AU413" s="218" t="s">
        <v>90</v>
      </c>
      <c r="AV413" s="15" t="s">
        <v>88</v>
      </c>
      <c r="AW413" s="15" t="s">
        <v>42</v>
      </c>
      <c r="AX413" s="15" t="s">
        <v>80</v>
      </c>
      <c r="AY413" s="218" t="s">
        <v>126</v>
      </c>
    </row>
    <row r="414" s="15" customFormat="1">
      <c r="A414" s="15"/>
      <c r="B414" s="217"/>
      <c r="C414" s="15"/>
      <c r="D414" s="180" t="s">
        <v>234</v>
      </c>
      <c r="E414" s="218" t="s">
        <v>3</v>
      </c>
      <c r="F414" s="219" t="s">
        <v>714</v>
      </c>
      <c r="G414" s="15"/>
      <c r="H414" s="218" t="s">
        <v>3</v>
      </c>
      <c r="I414" s="220"/>
      <c r="J414" s="15"/>
      <c r="K414" s="15"/>
      <c r="L414" s="217"/>
      <c r="M414" s="221"/>
      <c r="N414" s="222"/>
      <c r="O414" s="222"/>
      <c r="P414" s="222"/>
      <c r="Q414" s="222"/>
      <c r="R414" s="222"/>
      <c r="S414" s="222"/>
      <c r="T414" s="22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18" t="s">
        <v>234</v>
      </c>
      <c r="AU414" s="218" t="s">
        <v>90</v>
      </c>
      <c r="AV414" s="15" t="s">
        <v>88</v>
      </c>
      <c r="AW414" s="15" t="s">
        <v>42</v>
      </c>
      <c r="AX414" s="15" t="s">
        <v>80</v>
      </c>
      <c r="AY414" s="218" t="s">
        <v>126</v>
      </c>
    </row>
    <row r="415" s="13" customFormat="1">
      <c r="A415" s="13"/>
      <c r="B415" s="191"/>
      <c r="C415" s="13"/>
      <c r="D415" s="180" t="s">
        <v>234</v>
      </c>
      <c r="E415" s="192" t="s">
        <v>3</v>
      </c>
      <c r="F415" s="193" t="s">
        <v>88</v>
      </c>
      <c r="G415" s="13"/>
      <c r="H415" s="194">
        <v>1</v>
      </c>
      <c r="I415" s="195"/>
      <c r="J415" s="13"/>
      <c r="K415" s="13"/>
      <c r="L415" s="191"/>
      <c r="M415" s="196"/>
      <c r="N415" s="197"/>
      <c r="O415" s="197"/>
      <c r="P415" s="197"/>
      <c r="Q415" s="197"/>
      <c r="R415" s="197"/>
      <c r="S415" s="197"/>
      <c r="T415" s="19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2" t="s">
        <v>234</v>
      </c>
      <c r="AU415" s="192" t="s">
        <v>90</v>
      </c>
      <c r="AV415" s="13" t="s">
        <v>90</v>
      </c>
      <c r="AW415" s="13" t="s">
        <v>42</v>
      </c>
      <c r="AX415" s="13" t="s">
        <v>88</v>
      </c>
      <c r="AY415" s="192" t="s">
        <v>126</v>
      </c>
    </row>
    <row r="416" s="12" customFormat="1" ht="22.8" customHeight="1">
      <c r="A416" s="12"/>
      <c r="B416" s="153"/>
      <c r="C416" s="12"/>
      <c r="D416" s="154" t="s">
        <v>79</v>
      </c>
      <c r="E416" s="164" t="s">
        <v>177</v>
      </c>
      <c r="F416" s="164" t="s">
        <v>715</v>
      </c>
      <c r="G416" s="12"/>
      <c r="H416" s="12"/>
      <c r="I416" s="156"/>
      <c r="J416" s="165">
        <f>BK416</f>
        <v>0</v>
      </c>
      <c r="K416" s="12"/>
      <c r="L416" s="153"/>
      <c r="M416" s="158"/>
      <c r="N416" s="159"/>
      <c r="O416" s="159"/>
      <c r="P416" s="160">
        <f>SUM(P417:P455)</f>
        <v>0</v>
      </c>
      <c r="Q416" s="159"/>
      <c r="R416" s="160">
        <f>SUM(R417:R455)</f>
        <v>19.137040000000002</v>
      </c>
      <c r="S416" s="159"/>
      <c r="T416" s="161">
        <f>SUM(T417:T455)</f>
        <v>1.2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54" t="s">
        <v>88</v>
      </c>
      <c r="AT416" s="162" t="s">
        <v>79</v>
      </c>
      <c r="AU416" s="162" t="s">
        <v>88</v>
      </c>
      <c r="AY416" s="154" t="s">
        <v>126</v>
      </c>
      <c r="BK416" s="163">
        <f>SUM(BK417:BK455)</f>
        <v>0</v>
      </c>
    </row>
    <row r="417" s="2" customFormat="1" ht="33" customHeight="1">
      <c r="A417" s="40"/>
      <c r="B417" s="166"/>
      <c r="C417" s="167" t="s">
        <v>716</v>
      </c>
      <c r="D417" s="167" t="s">
        <v>129</v>
      </c>
      <c r="E417" s="168" t="s">
        <v>717</v>
      </c>
      <c r="F417" s="169" t="s">
        <v>718</v>
      </c>
      <c r="G417" s="170" t="s">
        <v>260</v>
      </c>
      <c r="H417" s="171">
        <v>24</v>
      </c>
      <c r="I417" s="172"/>
      <c r="J417" s="173">
        <f>ROUND(I417*H417,2)</f>
        <v>0</v>
      </c>
      <c r="K417" s="169" t="s">
        <v>133</v>
      </c>
      <c r="L417" s="41"/>
      <c r="M417" s="174" t="s">
        <v>3</v>
      </c>
      <c r="N417" s="175" t="s">
        <v>51</v>
      </c>
      <c r="O417" s="74"/>
      <c r="P417" s="176">
        <f>O417*H417</f>
        <v>0</v>
      </c>
      <c r="Q417" s="176">
        <v>0.16850000000000001</v>
      </c>
      <c r="R417" s="176">
        <f>Q417*H417</f>
        <v>4.0440000000000005</v>
      </c>
      <c r="S417" s="176">
        <v>0</v>
      </c>
      <c r="T417" s="177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178" t="s">
        <v>148</v>
      </c>
      <c r="AT417" s="178" t="s">
        <v>129</v>
      </c>
      <c r="AU417" s="178" t="s">
        <v>90</v>
      </c>
      <c r="AY417" s="20" t="s">
        <v>126</v>
      </c>
      <c r="BE417" s="179">
        <f>IF(N417="základní",J417,0)</f>
        <v>0</v>
      </c>
      <c r="BF417" s="179">
        <f>IF(N417="snížená",J417,0)</f>
        <v>0</v>
      </c>
      <c r="BG417" s="179">
        <f>IF(N417="zákl. přenesená",J417,0)</f>
        <v>0</v>
      </c>
      <c r="BH417" s="179">
        <f>IF(N417="sníž. přenesená",J417,0)</f>
        <v>0</v>
      </c>
      <c r="BI417" s="179">
        <f>IF(N417="nulová",J417,0)</f>
        <v>0</v>
      </c>
      <c r="BJ417" s="20" t="s">
        <v>88</v>
      </c>
      <c r="BK417" s="179">
        <f>ROUND(I417*H417,2)</f>
        <v>0</v>
      </c>
      <c r="BL417" s="20" t="s">
        <v>148</v>
      </c>
      <c r="BM417" s="178" t="s">
        <v>719</v>
      </c>
    </row>
    <row r="418" s="2" customFormat="1">
      <c r="A418" s="40"/>
      <c r="B418" s="41"/>
      <c r="C418" s="40"/>
      <c r="D418" s="180" t="s">
        <v>136</v>
      </c>
      <c r="E418" s="40"/>
      <c r="F418" s="181" t="s">
        <v>720</v>
      </c>
      <c r="G418" s="40"/>
      <c r="H418" s="40"/>
      <c r="I418" s="182"/>
      <c r="J418" s="40"/>
      <c r="K418" s="40"/>
      <c r="L418" s="41"/>
      <c r="M418" s="183"/>
      <c r="N418" s="184"/>
      <c r="O418" s="74"/>
      <c r="P418" s="74"/>
      <c r="Q418" s="74"/>
      <c r="R418" s="74"/>
      <c r="S418" s="74"/>
      <c r="T418" s="75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20" t="s">
        <v>136</v>
      </c>
      <c r="AU418" s="20" t="s">
        <v>90</v>
      </c>
    </row>
    <row r="419" s="2" customFormat="1">
      <c r="A419" s="40"/>
      <c r="B419" s="41"/>
      <c r="C419" s="40"/>
      <c r="D419" s="185" t="s">
        <v>137</v>
      </c>
      <c r="E419" s="40"/>
      <c r="F419" s="186" t="s">
        <v>721</v>
      </c>
      <c r="G419" s="40"/>
      <c r="H419" s="40"/>
      <c r="I419" s="182"/>
      <c r="J419" s="40"/>
      <c r="K419" s="40"/>
      <c r="L419" s="41"/>
      <c r="M419" s="183"/>
      <c r="N419" s="184"/>
      <c r="O419" s="74"/>
      <c r="P419" s="74"/>
      <c r="Q419" s="74"/>
      <c r="R419" s="74"/>
      <c r="S419" s="74"/>
      <c r="T419" s="75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20" t="s">
        <v>137</v>
      </c>
      <c r="AU419" s="20" t="s">
        <v>90</v>
      </c>
    </row>
    <row r="420" s="13" customFormat="1">
      <c r="A420" s="13"/>
      <c r="B420" s="191"/>
      <c r="C420" s="13"/>
      <c r="D420" s="180" t="s">
        <v>234</v>
      </c>
      <c r="E420" s="192" t="s">
        <v>3</v>
      </c>
      <c r="F420" s="193" t="s">
        <v>264</v>
      </c>
      <c r="G420" s="13"/>
      <c r="H420" s="194">
        <v>24</v>
      </c>
      <c r="I420" s="195"/>
      <c r="J420" s="13"/>
      <c r="K420" s="13"/>
      <c r="L420" s="191"/>
      <c r="M420" s="196"/>
      <c r="N420" s="197"/>
      <c r="O420" s="197"/>
      <c r="P420" s="197"/>
      <c r="Q420" s="197"/>
      <c r="R420" s="197"/>
      <c r="S420" s="197"/>
      <c r="T420" s="19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2" t="s">
        <v>234</v>
      </c>
      <c r="AU420" s="192" t="s">
        <v>90</v>
      </c>
      <c r="AV420" s="13" t="s">
        <v>90</v>
      </c>
      <c r="AW420" s="13" t="s">
        <v>42</v>
      </c>
      <c r="AX420" s="13" t="s">
        <v>88</v>
      </c>
      <c r="AY420" s="192" t="s">
        <v>126</v>
      </c>
    </row>
    <row r="421" s="2" customFormat="1" ht="16.5" customHeight="1">
      <c r="A421" s="40"/>
      <c r="B421" s="166"/>
      <c r="C421" s="207" t="s">
        <v>722</v>
      </c>
      <c r="D421" s="207" t="s">
        <v>387</v>
      </c>
      <c r="E421" s="208" t="s">
        <v>723</v>
      </c>
      <c r="F421" s="209" t="s">
        <v>724</v>
      </c>
      <c r="G421" s="210" t="s">
        <v>260</v>
      </c>
      <c r="H421" s="211">
        <v>24.48</v>
      </c>
      <c r="I421" s="212"/>
      <c r="J421" s="213">
        <f>ROUND(I421*H421,2)</f>
        <v>0</v>
      </c>
      <c r="K421" s="209" t="s">
        <v>133</v>
      </c>
      <c r="L421" s="214"/>
      <c r="M421" s="215" t="s">
        <v>3</v>
      </c>
      <c r="N421" s="216" t="s">
        <v>51</v>
      </c>
      <c r="O421" s="74"/>
      <c r="P421" s="176">
        <f>O421*H421</f>
        <v>0</v>
      </c>
      <c r="Q421" s="176">
        <v>0.048000000000000001</v>
      </c>
      <c r="R421" s="176">
        <f>Q421*H421</f>
        <v>1.1750400000000001</v>
      </c>
      <c r="S421" s="176">
        <v>0</v>
      </c>
      <c r="T421" s="177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178" t="s">
        <v>169</v>
      </c>
      <c r="AT421" s="178" t="s">
        <v>387</v>
      </c>
      <c r="AU421" s="178" t="s">
        <v>90</v>
      </c>
      <c r="AY421" s="20" t="s">
        <v>126</v>
      </c>
      <c r="BE421" s="179">
        <f>IF(N421="základní",J421,0)</f>
        <v>0</v>
      </c>
      <c r="BF421" s="179">
        <f>IF(N421="snížená",J421,0)</f>
        <v>0</v>
      </c>
      <c r="BG421" s="179">
        <f>IF(N421="zákl. přenesená",J421,0)</f>
        <v>0</v>
      </c>
      <c r="BH421" s="179">
        <f>IF(N421="sníž. přenesená",J421,0)</f>
        <v>0</v>
      </c>
      <c r="BI421" s="179">
        <f>IF(N421="nulová",J421,0)</f>
        <v>0</v>
      </c>
      <c r="BJ421" s="20" t="s">
        <v>88</v>
      </c>
      <c r="BK421" s="179">
        <f>ROUND(I421*H421,2)</f>
        <v>0</v>
      </c>
      <c r="BL421" s="20" t="s">
        <v>148</v>
      </c>
      <c r="BM421" s="178" t="s">
        <v>725</v>
      </c>
    </row>
    <row r="422" s="2" customFormat="1">
      <c r="A422" s="40"/>
      <c r="B422" s="41"/>
      <c r="C422" s="40"/>
      <c r="D422" s="180" t="s">
        <v>136</v>
      </c>
      <c r="E422" s="40"/>
      <c r="F422" s="181" t="s">
        <v>724</v>
      </c>
      <c r="G422" s="40"/>
      <c r="H422" s="40"/>
      <c r="I422" s="182"/>
      <c r="J422" s="40"/>
      <c r="K422" s="40"/>
      <c r="L422" s="41"/>
      <c r="M422" s="183"/>
      <c r="N422" s="184"/>
      <c r="O422" s="74"/>
      <c r="P422" s="74"/>
      <c r="Q422" s="74"/>
      <c r="R422" s="74"/>
      <c r="S422" s="74"/>
      <c r="T422" s="75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20" t="s">
        <v>136</v>
      </c>
      <c r="AU422" s="20" t="s">
        <v>90</v>
      </c>
    </row>
    <row r="423" s="13" customFormat="1">
      <c r="A423" s="13"/>
      <c r="B423" s="191"/>
      <c r="C423" s="13"/>
      <c r="D423" s="180" t="s">
        <v>234</v>
      </c>
      <c r="E423" s="13"/>
      <c r="F423" s="193" t="s">
        <v>726</v>
      </c>
      <c r="G423" s="13"/>
      <c r="H423" s="194">
        <v>24.48</v>
      </c>
      <c r="I423" s="195"/>
      <c r="J423" s="13"/>
      <c r="K423" s="13"/>
      <c r="L423" s="191"/>
      <c r="M423" s="196"/>
      <c r="N423" s="197"/>
      <c r="O423" s="197"/>
      <c r="P423" s="197"/>
      <c r="Q423" s="197"/>
      <c r="R423" s="197"/>
      <c r="S423" s="197"/>
      <c r="T423" s="19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2" t="s">
        <v>234</v>
      </c>
      <c r="AU423" s="192" t="s">
        <v>90</v>
      </c>
      <c r="AV423" s="13" t="s">
        <v>90</v>
      </c>
      <c r="AW423" s="13" t="s">
        <v>4</v>
      </c>
      <c r="AX423" s="13" t="s">
        <v>88</v>
      </c>
      <c r="AY423" s="192" t="s">
        <v>126</v>
      </c>
    </row>
    <row r="424" s="2" customFormat="1" ht="24.15" customHeight="1">
      <c r="A424" s="40"/>
      <c r="B424" s="166"/>
      <c r="C424" s="167" t="s">
        <v>727</v>
      </c>
      <c r="D424" s="167" t="s">
        <v>129</v>
      </c>
      <c r="E424" s="168" t="s">
        <v>728</v>
      </c>
      <c r="F424" s="169" t="s">
        <v>729</v>
      </c>
      <c r="G424" s="170" t="s">
        <v>260</v>
      </c>
      <c r="H424" s="171">
        <v>24</v>
      </c>
      <c r="I424" s="172"/>
      <c r="J424" s="173">
        <f>ROUND(I424*H424,2)</f>
        <v>0</v>
      </c>
      <c r="K424" s="169" t="s">
        <v>133</v>
      </c>
      <c r="L424" s="41"/>
      <c r="M424" s="174" t="s">
        <v>3</v>
      </c>
      <c r="N424" s="175" t="s">
        <v>51</v>
      </c>
      <c r="O424" s="74"/>
      <c r="P424" s="176">
        <f>O424*H424</f>
        <v>0</v>
      </c>
      <c r="Q424" s="176">
        <v>0.12095</v>
      </c>
      <c r="R424" s="176">
        <f>Q424*H424</f>
        <v>2.9028</v>
      </c>
      <c r="S424" s="176">
        <v>0</v>
      </c>
      <c r="T424" s="177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178" t="s">
        <v>148</v>
      </c>
      <c r="AT424" s="178" t="s">
        <v>129</v>
      </c>
      <c r="AU424" s="178" t="s">
        <v>90</v>
      </c>
      <c r="AY424" s="20" t="s">
        <v>126</v>
      </c>
      <c r="BE424" s="179">
        <f>IF(N424="základní",J424,0)</f>
        <v>0</v>
      </c>
      <c r="BF424" s="179">
        <f>IF(N424="snížená",J424,0)</f>
        <v>0</v>
      </c>
      <c r="BG424" s="179">
        <f>IF(N424="zákl. přenesená",J424,0)</f>
        <v>0</v>
      </c>
      <c r="BH424" s="179">
        <f>IF(N424="sníž. přenesená",J424,0)</f>
        <v>0</v>
      </c>
      <c r="BI424" s="179">
        <f>IF(N424="nulová",J424,0)</f>
        <v>0</v>
      </c>
      <c r="BJ424" s="20" t="s">
        <v>88</v>
      </c>
      <c r="BK424" s="179">
        <f>ROUND(I424*H424,2)</f>
        <v>0</v>
      </c>
      <c r="BL424" s="20" t="s">
        <v>148</v>
      </c>
      <c r="BM424" s="178" t="s">
        <v>730</v>
      </c>
    </row>
    <row r="425" s="2" customFormat="1">
      <c r="A425" s="40"/>
      <c r="B425" s="41"/>
      <c r="C425" s="40"/>
      <c r="D425" s="180" t="s">
        <v>136</v>
      </c>
      <c r="E425" s="40"/>
      <c r="F425" s="181" t="s">
        <v>731</v>
      </c>
      <c r="G425" s="40"/>
      <c r="H425" s="40"/>
      <c r="I425" s="182"/>
      <c r="J425" s="40"/>
      <c r="K425" s="40"/>
      <c r="L425" s="41"/>
      <c r="M425" s="183"/>
      <c r="N425" s="184"/>
      <c r="O425" s="74"/>
      <c r="P425" s="74"/>
      <c r="Q425" s="74"/>
      <c r="R425" s="74"/>
      <c r="S425" s="74"/>
      <c r="T425" s="75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20" t="s">
        <v>136</v>
      </c>
      <c r="AU425" s="20" t="s">
        <v>90</v>
      </c>
    </row>
    <row r="426" s="2" customFormat="1">
      <c r="A426" s="40"/>
      <c r="B426" s="41"/>
      <c r="C426" s="40"/>
      <c r="D426" s="185" t="s">
        <v>137</v>
      </c>
      <c r="E426" s="40"/>
      <c r="F426" s="186" t="s">
        <v>732</v>
      </c>
      <c r="G426" s="40"/>
      <c r="H426" s="40"/>
      <c r="I426" s="182"/>
      <c r="J426" s="40"/>
      <c r="K426" s="40"/>
      <c r="L426" s="41"/>
      <c r="M426" s="183"/>
      <c r="N426" s="184"/>
      <c r="O426" s="74"/>
      <c r="P426" s="74"/>
      <c r="Q426" s="74"/>
      <c r="R426" s="74"/>
      <c r="S426" s="74"/>
      <c r="T426" s="75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20" t="s">
        <v>137</v>
      </c>
      <c r="AU426" s="20" t="s">
        <v>90</v>
      </c>
    </row>
    <row r="427" s="2" customFormat="1" ht="16.5" customHeight="1">
      <c r="A427" s="40"/>
      <c r="B427" s="166"/>
      <c r="C427" s="207" t="s">
        <v>733</v>
      </c>
      <c r="D427" s="207" t="s">
        <v>387</v>
      </c>
      <c r="E427" s="208" t="s">
        <v>734</v>
      </c>
      <c r="F427" s="209" t="s">
        <v>735</v>
      </c>
      <c r="G427" s="210" t="s">
        <v>260</v>
      </c>
      <c r="H427" s="211">
        <v>24.48</v>
      </c>
      <c r="I427" s="212"/>
      <c r="J427" s="213">
        <f>ROUND(I427*H427,2)</f>
        <v>0</v>
      </c>
      <c r="K427" s="209" t="s">
        <v>133</v>
      </c>
      <c r="L427" s="214"/>
      <c r="M427" s="215" t="s">
        <v>3</v>
      </c>
      <c r="N427" s="216" t="s">
        <v>51</v>
      </c>
      <c r="O427" s="74"/>
      <c r="P427" s="176">
        <f>O427*H427</f>
        <v>0</v>
      </c>
      <c r="Q427" s="176">
        <v>0.045999999999999999</v>
      </c>
      <c r="R427" s="176">
        <f>Q427*H427</f>
        <v>1.12608</v>
      </c>
      <c r="S427" s="176">
        <v>0</v>
      </c>
      <c r="T427" s="177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178" t="s">
        <v>169</v>
      </c>
      <c r="AT427" s="178" t="s">
        <v>387</v>
      </c>
      <c r="AU427" s="178" t="s">
        <v>90</v>
      </c>
      <c r="AY427" s="20" t="s">
        <v>126</v>
      </c>
      <c r="BE427" s="179">
        <f>IF(N427="základní",J427,0)</f>
        <v>0</v>
      </c>
      <c r="BF427" s="179">
        <f>IF(N427="snížená",J427,0)</f>
        <v>0</v>
      </c>
      <c r="BG427" s="179">
        <f>IF(N427="zákl. přenesená",J427,0)</f>
        <v>0</v>
      </c>
      <c r="BH427" s="179">
        <f>IF(N427="sníž. přenesená",J427,0)</f>
        <v>0</v>
      </c>
      <c r="BI427" s="179">
        <f>IF(N427="nulová",J427,0)</f>
        <v>0</v>
      </c>
      <c r="BJ427" s="20" t="s">
        <v>88</v>
      </c>
      <c r="BK427" s="179">
        <f>ROUND(I427*H427,2)</f>
        <v>0</v>
      </c>
      <c r="BL427" s="20" t="s">
        <v>148</v>
      </c>
      <c r="BM427" s="178" t="s">
        <v>736</v>
      </c>
    </row>
    <row r="428" s="2" customFormat="1">
      <c r="A428" s="40"/>
      <c r="B428" s="41"/>
      <c r="C428" s="40"/>
      <c r="D428" s="180" t="s">
        <v>136</v>
      </c>
      <c r="E428" s="40"/>
      <c r="F428" s="181" t="s">
        <v>735</v>
      </c>
      <c r="G428" s="40"/>
      <c r="H428" s="40"/>
      <c r="I428" s="182"/>
      <c r="J428" s="40"/>
      <c r="K428" s="40"/>
      <c r="L428" s="41"/>
      <c r="M428" s="183"/>
      <c r="N428" s="184"/>
      <c r="O428" s="74"/>
      <c r="P428" s="74"/>
      <c r="Q428" s="74"/>
      <c r="R428" s="74"/>
      <c r="S428" s="74"/>
      <c r="T428" s="75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20" t="s">
        <v>136</v>
      </c>
      <c r="AU428" s="20" t="s">
        <v>90</v>
      </c>
    </row>
    <row r="429" s="13" customFormat="1">
      <c r="A429" s="13"/>
      <c r="B429" s="191"/>
      <c r="C429" s="13"/>
      <c r="D429" s="180" t="s">
        <v>234</v>
      </c>
      <c r="E429" s="13"/>
      <c r="F429" s="193" t="s">
        <v>726</v>
      </c>
      <c r="G429" s="13"/>
      <c r="H429" s="194">
        <v>24.48</v>
      </c>
      <c r="I429" s="195"/>
      <c r="J429" s="13"/>
      <c r="K429" s="13"/>
      <c r="L429" s="191"/>
      <c r="M429" s="196"/>
      <c r="N429" s="197"/>
      <c r="O429" s="197"/>
      <c r="P429" s="197"/>
      <c r="Q429" s="197"/>
      <c r="R429" s="197"/>
      <c r="S429" s="197"/>
      <c r="T429" s="19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2" t="s">
        <v>234</v>
      </c>
      <c r="AU429" s="192" t="s">
        <v>90</v>
      </c>
      <c r="AV429" s="13" t="s">
        <v>90</v>
      </c>
      <c r="AW429" s="13" t="s">
        <v>4</v>
      </c>
      <c r="AX429" s="13" t="s">
        <v>88</v>
      </c>
      <c r="AY429" s="192" t="s">
        <v>126</v>
      </c>
    </row>
    <row r="430" s="2" customFormat="1" ht="33" customHeight="1">
      <c r="A430" s="40"/>
      <c r="B430" s="166"/>
      <c r="C430" s="167" t="s">
        <v>737</v>
      </c>
      <c r="D430" s="167" t="s">
        <v>129</v>
      </c>
      <c r="E430" s="168" t="s">
        <v>738</v>
      </c>
      <c r="F430" s="169" t="s">
        <v>739</v>
      </c>
      <c r="G430" s="170" t="s">
        <v>260</v>
      </c>
      <c r="H430" s="171">
        <v>50</v>
      </c>
      <c r="I430" s="172"/>
      <c r="J430" s="173">
        <f>ROUND(I430*H430,2)</f>
        <v>0</v>
      </c>
      <c r="K430" s="169" t="s">
        <v>133</v>
      </c>
      <c r="L430" s="41"/>
      <c r="M430" s="174" t="s">
        <v>3</v>
      </c>
      <c r="N430" s="175" t="s">
        <v>51</v>
      </c>
      <c r="O430" s="74"/>
      <c r="P430" s="176">
        <f>O430*H430</f>
        <v>0</v>
      </c>
      <c r="Q430" s="176">
        <v>0.14041999999999999</v>
      </c>
      <c r="R430" s="176">
        <f>Q430*H430</f>
        <v>7.020999999999999</v>
      </c>
      <c r="S430" s="176">
        <v>0</v>
      </c>
      <c r="T430" s="177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178" t="s">
        <v>148</v>
      </c>
      <c r="AT430" s="178" t="s">
        <v>129</v>
      </c>
      <c r="AU430" s="178" t="s">
        <v>90</v>
      </c>
      <c r="AY430" s="20" t="s">
        <v>126</v>
      </c>
      <c r="BE430" s="179">
        <f>IF(N430="základní",J430,0)</f>
        <v>0</v>
      </c>
      <c r="BF430" s="179">
        <f>IF(N430="snížená",J430,0)</f>
        <v>0</v>
      </c>
      <c r="BG430" s="179">
        <f>IF(N430="zákl. přenesená",J430,0)</f>
        <v>0</v>
      </c>
      <c r="BH430" s="179">
        <f>IF(N430="sníž. přenesená",J430,0)</f>
        <v>0</v>
      </c>
      <c r="BI430" s="179">
        <f>IF(N430="nulová",J430,0)</f>
        <v>0</v>
      </c>
      <c r="BJ430" s="20" t="s">
        <v>88</v>
      </c>
      <c r="BK430" s="179">
        <f>ROUND(I430*H430,2)</f>
        <v>0</v>
      </c>
      <c r="BL430" s="20" t="s">
        <v>148</v>
      </c>
      <c r="BM430" s="178" t="s">
        <v>740</v>
      </c>
    </row>
    <row r="431" s="2" customFormat="1">
      <c r="A431" s="40"/>
      <c r="B431" s="41"/>
      <c r="C431" s="40"/>
      <c r="D431" s="180" t="s">
        <v>136</v>
      </c>
      <c r="E431" s="40"/>
      <c r="F431" s="181" t="s">
        <v>741</v>
      </c>
      <c r="G431" s="40"/>
      <c r="H431" s="40"/>
      <c r="I431" s="182"/>
      <c r="J431" s="40"/>
      <c r="K431" s="40"/>
      <c r="L431" s="41"/>
      <c r="M431" s="183"/>
      <c r="N431" s="184"/>
      <c r="O431" s="74"/>
      <c r="P431" s="74"/>
      <c r="Q431" s="74"/>
      <c r="R431" s="74"/>
      <c r="S431" s="74"/>
      <c r="T431" s="75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20" t="s">
        <v>136</v>
      </c>
      <c r="AU431" s="20" t="s">
        <v>90</v>
      </c>
    </row>
    <row r="432" s="2" customFormat="1">
      <c r="A432" s="40"/>
      <c r="B432" s="41"/>
      <c r="C432" s="40"/>
      <c r="D432" s="185" t="s">
        <v>137</v>
      </c>
      <c r="E432" s="40"/>
      <c r="F432" s="186" t="s">
        <v>742</v>
      </c>
      <c r="G432" s="40"/>
      <c r="H432" s="40"/>
      <c r="I432" s="182"/>
      <c r="J432" s="40"/>
      <c r="K432" s="40"/>
      <c r="L432" s="41"/>
      <c r="M432" s="183"/>
      <c r="N432" s="184"/>
      <c r="O432" s="74"/>
      <c r="P432" s="74"/>
      <c r="Q432" s="74"/>
      <c r="R432" s="74"/>
      <c r="S432" s="74"/>
      <c r="T432" s="75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20" t="s">
        <v>137</v>
      </c>
      <c r="AU432" s="20" t="s">
        <v>90</v>
      </c>
    </row>
    <row r="433" s="2" customFormat="1" ht="16.5" customHeight="1">
      <c r="A433" s="40"/>
      <c r="B433" s="166"/>
      <c r="C433" s="207" t="s">
        <v>743</v>
      </c>
      <c r="D433" s="207" t="s">
        <v>387</v>
      </c>
      <c r="E433" s="208" t="s">
        <v>744</v>
      </c>
      <c r="F433" s="209" t="s">
        <v>745</v>
      </c>
      <c r="G433" s="210" t="s">
        <v>260</v>
      </c>
      <c r="H433" s="211">
        <v>51</v>
      </c>
      <c r="I433" s="212"/>
      <c r="J433" s="213">
        <f>ROUND(I433*H433,2)</f>
        <v>0</v>
      </c>
      <c r="K433" s="209" t="s">
        <v>133</v>
      </c>
      <c r="L433" s="214"/>
      <c r="M433" s="215" t="s">
        <v>3</v>
      </c>
      <c r="N433" s="216" t="s">
        <v>51</v>
      </c>
      <c r="O433" s="74"/>
      <c r="P433" s="176">
        <f>O433*H433</f>
        <v>0</v>
      </c>
      <c r="Q433" s="176">
        <v>0.056120000000000003</v>
      </c>
      <c r="R433" s="176">
        <f>Q433*H433</f>
        <v>2.86212</v>
      </c>
      <c r="S433" s="176">
        <v>0</v>
      </c>
      <c r="T433" s="177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178" t="s">
        <v>169</v>
      </c>
      <c r="AT433" s="178" t="s">
        <v>387</v>
      </c>
      <c r="AU433" s="178" t="s">
        <v>90</v>
      </c>
      <c r="AY433" s="20" t="s">
        <v>126</v>
      </c>
      <c r="BE433" s="179">
        <f>IF(N433="základní",J433,0)</f>
        <v>0</v>
      </c>
      <c r="BF433" s="179">
        <f>IF(N433="snížená",J433,0)</f>
        <v>0</v>
      </c>
      <c r="BG433" s="179">
        <f>IF(N433="zákl. přenesená",J433,0)</f>
        <v>0</v>
      </c>
      <c r="BH433" s="179">
        <f>IF(N433="sníž. přenesená",J433,0)</f>
        <v>0</v>
      </c>
      <c r="BI433" s="179">
        <f>IF(N433="nulová",J433,0)</f>
        <v>0</v>
      </c>
      <c r="BJ433" s="20" t="s">
        <v>88</v>
      </c>
      <c r="BK433" s="179">
        <f>ROUND(I433*H433,2)</f>
        <v>0</v>
      </c>
      <c r="BL433" s="20" t="s">
        <v>148</v>
      </c>
      <c r="BM433" s="178" t="s">
        <v>746</v>
      </c>
    </row>
    <row r="434" s="2" customFormat="1">
      <c r="A434" s="40"/>
      <c r="B434" s="41"/>
      <c r="C434" s="40"/>
      <c r="D434" s="180" t="s">
        <v>136</v>
      </c>
      <c r="E434" s="40"/>
      <c r="F434" s="181" t="s">
        <v>745</v>
      </c>
      <c r="G434" s="40"/>
      <c r="H434" s="40"/>
      <c r="I434" s="182"/>
      <c r="J434" s="40"/>
      <c r="K434" s="40"/>
      <c r="L434" s="41"/>
      <c r="M434" s="183"/>
      <c r="N434" s="184"/>
      <c r="O434" s="74"/>
      <c r="P434" s="74"/>
      <c r="Q434" s="74"/>
      <c r="R434" s="74"/>
      <c r="S434" s="74"/>
      <c r="T434" s="75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20" t="s">
        <v>136</v>
      </c>
      <c r="AU434" s="20" t="s">
        <v>90</v>
      </c>
    </row>
    <row r="435" s="13" customFormat="1">
      <c r="A435" s="13"/>
      <c r="B435" s="191"/>
      <c r="C435" s="13"/>
      <c r="D435" s="180" t="s">
        <v>234</v>
      </c>
      <c r="E435" s="13"/>
      <c r="F435" s="193" t="s">
        <v>747</v>
      </c>
      <c r="G435" s="13"/>
      <c r="H435" s="194">
        <v>51</v>
      </c>
      <c r="I435" s="195"/>
      <c r="J435" s="13"/>
      <c r="K435" s="13"/>
      <c r="L435" s="191"/>
      <c r="M435" s="196"/>
      <c r="N435" s="197"/>
      <c r="O435" s="197"/>
      <c r="P435" s="197"/>
      <c r="Q435" s="197"/>
      <c r="R435" s="197"/>
      <c r="S435" s="197"/>
      <c r="T435" s="19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2" t="s">
        <v>234</v>
      </c>
      <c r="AU435" s="192" t="s">
        <v>90</v>
      </c>
      <c r="AV435" s="13" t="s">
        <v>90</v>
      </c>
      <c r="AW435" s="13" t="s">
        <v>4</v>
      </c>
      <c r="AX435" s="13" t="s">
        <v>88</v>
      </c>
      <c r="AY435" s="192" t="s">
        <v>126</v>
      </c>
    </row>
    <row r="436" s="2" customFormat="1" ht="24.15" customHeight="1">
      <c r="A436" s="40"/>
      <c r="B436" s="166"/>
      <c r="C436" s="167" t="s">
        <v>748</v>
      </c>
      <c r="D436" s="167" t="s">
        <v>129</v>
      </c>
      <c r="E436" s="168" t="s">
        <v>749</v>
      </c>
      <c r="F436" s="169" t="s">
        <v>750</v>
      </c>
      <c r="G436" s="170" t="s">
        <v>260</v>
      </c>
      <c r="H436" s="171">
        <v>10</v>
      </c>
      <c r="I436" s="172"/>
      <c r="J436" s="173">
        <f>ROUND(I436*H436,2)</f>
        <v>0</v>
      </c>
      <c r="K436" s="169" t="s">
        <v>133</v>
      </c>
      <c r="L436" s="41"/>
      <c r="M436" s="174" t="s">
        <v>3</v>
      </c>
      <c r="N436" s="175" t="s">
        <v>51</v>
      </c>
      <c r="O436" s="74"/>
      <c r="P436" s="176">
        <f>O436*H436</f>
        <v>0</v>
      </c>
      <c r="Q436" s="176">
        <v>0</v>
      </c>
      <c r="R436" s="176">
        <f>Q436*H436</f>
        <v>0</v>
      </c>
      <c r="S436" s="176">
        <v>0</v>
      </c>
      <c r="T436" s="177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178" t="s">
        <v>148</v>
      </c>
      <c r="AT436" s="178" t="s">
        <v>129</v>
      </c>
      <c r="AU436" s="178" t="s">
        <v>90</v>
      </c>
      <c r="AY436" s="20" t="s">
        <v>126</v>
      </c>
      <c r="BE436" s="179">
        <f>IF(N436="základní",J436,0)</f>
        <v>0</v>
      </c>
      <c r="BF436" s="179">
        <f>IF(N436="snížená",J436,0)</f>
        <v>0</v>
      </c>
      <c r="BG436" s="179">
        <f>IF(N436="zákl. přenesená",J436,0)</f>
        <v>0</v>
      </c>
      <c r="BH436" s="179">
        <f>IF(N436="sníž. přenesená",J436,0)</f>
        <v>0</v>
      </c>
      <c r="BI436" s="179">
        <f>IF(N436="nulová",J436,0)</f>
        <v>0</v>
      </c>
      <c r="BJ436" s="20" t="s">
        <v>88</v>
      </c>
      <c r="BK436" s="179">
        <f>ROUND(I436*H436,2)</f>
        <v>0</v>
      </c>
      <c r="BL436" s="20" t="s">
        <v>148</v>
      </c>
      <c r="BM436" s="178" t="s">
        <v>751</v>
      </c>
    </row>
    <row r="437" s="2" customFormat="1">
      <c r="A437" s="40"/>
      <c r="B437" s="41"/>
      <c r="C437" s="40"/>
      <c r="D437" s="180" t="s">
        <v>136</v>
      </c>
      <c r="E437" s="40"/>
      <c r="F437" s="181" t="s">
        <v>752</v>
      </c>
      <c r="G437" s="40"/>
      <c r="H437" s="40"/>
      <c r="I437" s="182"/>
      <c r="J437" s="40"/>
      <c r="K437" s="40"/>
      <c r="L437" s="41"/>
      <c r="M437" s="183"/>
      <c r="N437" s="184"/>
      <c r="O437" s="74"/>
      <c r="P437" s="74"/>
      <c r="Q437" s="74"/>
      <c r="R437" s="74"/>
      <c r="S437" s="74"/>
      <c r="T437" s="75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20" t="s">
        <v>136</v>
      </c>
      <c r="AU437" s="20" t="s">
        <v>90</v>
      </c>
    </row>
    <row r="438" s="2" customFormat="1">
      <c r="A438" s="40"/>
      <c r="B438" s="41"/>
      <c r="C438" s="40"/>
      <c r="D438" s="185" t="s">
        <v>137</v>
      </c>
      <c r="E438" s="40"/>
      <c r="F438" s="186" t="s">
        <v>753</v>
      </c>
      <c r="G438" s="40"/>
      <c r="H438" s="40"/>
      <c r="I438" s="182"/>
      <c r="J438" s="40"/>
      <c r="K438" s="40"/>
      <c r="L438" s="41"/>
      <c r="M438" s="183"/>
      <c r="N438" s="184"/>
      <c r="O438" s="74"/>
      <c r="P438" s="74"/>
      <c r="Q438" s="74"/>
      <c r="R438" s="74"/>
      <c r="S438" s="74"/>
      <c r="T438" s="75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20" t="s">
        <v>137</v>
      </c>
      <c r="AU438" s="20" t="s">
        <v>90</v>
      </c>
    </row>
    <row r="439" s="13" customFormat="1">
      <c r="A439" s="13"/>
      <c r="B439" s="191"/>
      <c r="C439" s="13"/>
      <c r="D439" s="180" t="s">
        <v>234</v>
      </c>
      <c r="E439" s="192" t="s">
        <v>3</v>
      </c>
      <c r="F439" s="193" t="s">
        <v>754</v>
      </c>
      <c r="G439" s="13"/>
      <c r="H439" s="194">
        <v>10</v>
      </c>
      <c r="I439" s="195"/>
      <c r="J439" s="13"/>
      <c r="K439" s="13"/>
      <c r="L439" s="191"/>
      <c r="M439" s="196"/>
      <c r="N439" s="197"/>
      <c r="O439" s="197"/>
      <c r="P439" s="197"/>
      <c r="Q439" s="197"/>
      <c r="R439" s="197"/>
      <c r="S439" s="197"/>
      <c r="T439" s="19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2" t="s">
        <v>234</v>
      </c>
      <c r="AU439" s="192" t="s">
        <v>90</v>
      </c>
      <c r="AV439" s="13" t="s">
        <v>90</v>
      </c>
      <c r="AW439" s="13" t="s">
        <v>42</v>
      </c>
      <c r="AX439" s="13" t="s">
        <v>88</v>
      </c>
      <c r="AY439" s="192" t="s">
        <v>126</v>
      </c>
    </row>
    <row r="440" s="2" customFormat="1" ht="33" customHeight="1">
      <c r="A440" s="40"/>
      <c r="B440" s="166"/>
      <c r="C440" s="167" t="s">
        <v>755</v>
      </c>
      <c r="D440" s="167" t="s">
        <v>129</v>
      </c>
      <c r="E440" s="168" t="s">
        <v>756</v>
      </c>
      <c r="F440" s="169" t="s">
        <v>757</v>
      </c>
      <c r="G440" s="170" t="s">
        <v>260</v>
      </c>
      <c r="H440" s="171">
        <v>10</v>
      </c>
      <c r="I440" s="172"/>
      <c r="J440" s="173">
        <f>ROUND(I440*H440,2)</f>
        <v>0</v>
      </c>
      <c r="K440" s="169" t="s">
        <v>133</v>
      </c>
      <c r="L440" s="41"/>
      <c r="M440" s="174" t="s">
        <v>3</v>
      </c>
      <c r="N440" s="175" t="s">
        <v>51</v>
      </c>
      <c r="O440" s="74"/>
      <c r="P440" s="176">
        <f>O440*H440</f>
        <v>0</v>
      </c>
      <c r="Q440" s="176">
        <v>0.00059999999999999995</v>
      </c>
      <c r="R440" s="176">
        <f>Q440*H440</f>
        <v>0.0059999999999999993</v>
      </c>
      <c r="S440" s="176">
        <v>0</v>
      </c>
      <c r="T440" s="177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178" t="s">
        <v>148</v>
      </c>
      <c r="AT440" s="178" t="s">
        <v>129</v>
      </c>
      <c r="AU440" s="178" t="s">
        <v>90</v>
      </c>
      <c r="AY440" s="20" t="s">
        <v>126</v>
      </c>
      <c r="BE440" s="179">
        <f>IF(N440="základní",J440,0)</f>
        <v>0</v>
      </c>
      <c r="BF440" s="179">
        <f>IF(N440="snížená",J440,0)</f>
        <v>0</v>
      </c>
      <c r="BG440" s="179">
        <f>IF(N440="zákl. přenesená",J440,0)</f>
        <v>0</v>
      </c>
      <c r="BH440" s="179">
        <f>IF(N440="sníž. přenesená",J440,0)</f>
        <v>0</v>
      </c>
      <c r="BI440" s="179">
        <f>IF(N440="nulová",J440,0)</f>
        <v>0</v>
      </c>
      <c r="BJ440" s="20" t="s">
        <v>88</v>
      </c>
      <c r="BK440" s="179">
        <f>ROUND(I440*H440,2)</f>
        <v>0</v>
      </c>
      <c r="BL440" s="20" t="s">
        <v>148</v>
      </c>
      <c r="BM440" s="178" t="s">
        <v>758</v>
      </c>
    </row>
    <row r="441" s="2" customFormat="1">
      <c r="A441" s="40"/>
      <c r="B441" s="41"/>
      <c r="C441" s="40"/>
      <c r="D441" s="180" t="s">
        <v>136</v>
      </c>
      <c r="E441" s="40"/>
      <c r="F441" s="181" t="s">
        <v>759</v>
      </c>
      <c r="G441" s="40"/>
      <c r="H441" s="40"/>
      <c r="I441" s="182"/>
      <c r="J441" s="40"/>
      <c r="K441" s="40"/>
      <c r="L441" s="41"/>
      <c r="M441" s="183"/>
      <c r="N441" s="184"/>
      <c r="O441" s="74"/>
      <c r="P441" s="74"/>
      <c r="Q441" s="74"/>
      <c r="R441" s="74"/>
      <c r="S441" s="74"/>
      <c r="T441" s="75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20" t="s">
        <v>136</v>
      </c>
      <c r="AU441" s="20" t="s">
        <v>90</v>
      </c>
    </row>
    <row r="442" s="2" customFormat="1">
      <c r="A442" s="40"/>
      <c r="B442" s="41"/>
      <c r="C442" s="40"/>
      <c r="D442" s="185" t="s">
        <v>137</v>
      </c>
      <c r="E442" s="40"/>
      <c r="F442" s="186" t="s">
        <v>760</v>
      </c>
      <c r="G442" s="40"/>
      <c r="H442" s="40"/>
      <c r="I442" s="182"/>
      <c r="J442" s="40"/>
      <c r="K442" s="40"/>
      <c r="L442" s="41"/>
      <c r="M442" s="183"/>
      <c r="N442" s="184"/>
      <c r="O442" s="74"/>
      <c r="P442" s="74"/>
      <c r="Q442" s="74"/>
      <c r="R442" s="74"/>
      <c r="S442" s="74"/>
      <c r="T442" s="75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20" t="s">
        <v>137</v>
      </c>
      <c r="AU442" s="20" t="s">
        <v>90</v>
      </c>
    </row>
    <row r="443" s="13" customFormat="1">
      <c r="A443" s="13"/>
      <c r="B443" s="191"/>
      <c r="C443" s="13"/>
      <c r="D443" s="180" t="s">
        <v>234</v>
      </c>
      <c r="E443" s="192" t="s">
        <v>3</v>
      </c>
      <c r="F443" s="193" t="s">
        <v>761</v>
      </c>
      <c r="G443" s="13"/>
      <c r="H443" s="194">
        <v>10</v>
      </c>
      <c r="I443" s="195"/>
      <c r="J443" s="13"/>
      <c r="K443" s="13"/>
      <c r="L443" s="191"/>
      <c r="M443" s="196"/>
      <c r="N443" s="197"/>
      <c r="O443" s="197"/>
      <c r="P443" s="197"/>
      <c r="Q443" s="197"/>
      <c r="R443" s="197"/>
      <c r="S443" s="197"/>
      <c r="T443" s="19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2" t="s">
        <v>234</v>
      </c>
      <c r="AU443" s="192" t="s">
        <v>90</v>
      </c>
      <c r="AV443" s="13" t="s">
        <v>90</v>
      </c>
      <c r="AW443" s="13" t="s">
        <v>42</v>
      </c>
      <c r="AX443" s="13" t="s">
        <v>88</v>
      </c>
      <c r="AY443" s="192" t="s">
        <v>126</v>
      </c>
    </row>
    <row r="444" s="2" customFormat="1" ht="16.5" customHeight="1">
      <c r="A444" s="40"/>
      <c r="B444" s="166"/>
      <c r="C444" s="167" t="s">
        <v>762</v>
      </c>
      <c r="D444" s="167" t="s">
        <v>129</v>
      </c>
      <c r="E444" s="168" t="s">
        <v>763</v>
      </c>
      <c r="F444" s="169" t="s">
        <v>764</v>
      </c>
      <c r="G444" s="170" t="s">
        <v>260</v>
      </c>
      <c r="H444" s="171">
        <v>20</v>
      </c>
      <c r="I444" s="172"/>
      <c r="J444" s="173">
        <f>ROUND(I444*H444,2)</f>
        <v>0</v>
      </c>
      <c r="K444" s="169" t="s">
        <v>133</v>
      </c>
      <c r="L444" s="41"/>
      <c r="M444" s="174" t="s">
        <v>3</v>
      </c>
      <c r="N444" s="175" t="s">
        <v>51</v>
      </c>
      <c r="O444" s="74"/>
      <c r="P444" s="176">
        <f>O444*H444</f>
        <v>0</v>
      </c>
      <c r="Q444" s="176">
        <v>0</v>
      </c>
      <c r="R444" s="176">
        <f>Q444*H444</f>
        <v>0</v>
      </c>
      <c r="S444" s="176">
        <v>0</v>
      </c>
      <c r="T444" s="177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178" t="s">
        <v>148</v>
      </c>
      <c r="AT444" s="178" t="s">
        <v>129</v>
      </c>
      <c r="AU444" s="178" t="s">
        <v>90</v>
      </c>
      <c r="AY444" s="20" t="s">
        <v>126</v>
      </c>
      <c r="BE444" s="179">
        <f>IF(N444="základní",J444,0)</f>
        <v>0</v>
      </c>
      <c r="BF444" s="179">
        <f>IF(N444="snížená",J444,0)</f>
        <v>0</v>
      </c>
      <c r="BG444" s="179">
        <f>IF(N444="zákl. přenesená",J444,0)</f>
        <v>0</v>
      </c>
      <c r="BH444" s="179">
        <f>IF(N444="sníž. přenesená",J444,0)</f>
        <v>0</v>
      </c>
      <c r="BI444" s="179">
        <f>IF(N444="nulová",J444,0)</f>
        <v>0</v>
      </c>
      <c r="BJ444" s="20" t="s">
        <v>88</v>
      </c>
      <c r="BK444" s="179">
        <f>ROUND(I444*H444,2)</f>
        <v>0</v>
      </c>
      <c r="BL444" s="20" t="s">
        <v>148</v>
      </c>
      <c r="BM444" s="178" t="s">
        <v>765</v>
      </c>
    </row>
    <row r="445" s="2" customFormat="1">
      <c r="A445" s="40"/>
      <c r="B445" s="41"/>
      <c r="C445" s="40"/>
      <c r="D445" s="180" t="s">
        <v>136</v>
      </c>
      <c r="E445" s="40"/>
      <c r="F445" s="181" t="s">
        <v>766</v>
      </c>
      <c r="G445" s="40"/>
      <c r="H445" s="40"/>
      <c r="I445" s="182"/>
      <c r="J445" s="40"/>
      <c r="K445" s="40"/>
      <c r="L445" s="41"/>
      <c r="M445" s="183"/>
      <c r="N445" s="184"/>
      <c r="O445" s="74"/>
      <c r="P445" s="74"/>
      <c r="Q445" s="74"/>
      <c r="R445" s="74"/>
      <c r="S445" s="74"/>
      <c r="T445" s="75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20" t="s">
        <v>136</v>
      </c>
      <c r="AU445" s="20" t="s">
        <v>90</v>
      </c>
    </row>
    <row r="446" s="2" customFormat="1">
      <c r="A446" s="40"/>
      <c r="B446" s="41"/>
      <c r="C446" s="40"/>
      <c r="D446" s="185" t="s">
        <v>137</v>
      </c>
      <c r="E446" s="40"/>
      <c r="F446" s="186" t="s">
        <v>767</v>
      </c>
      <c r="G446" s="40"/>
      <c r="H446" s="40"/>
      <c r="I446" s="182"/>
      <c r="J446" s="40"/>
      <c r="K446" s="40"/>
      <c r="L446" s="41"/>
      <c r="M446" s="183"/>
      <c r="N446" s="184"/>
      <c r="O446" s="74"/>
      <c r="P446" s="74"/>
      <c r="Q446" s="74"/>
      <c r="R446" s="74"/>
      <c r="S446" s="74"/>
      <c r="T446" s="75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20" t="s">
        <v>137</v>
      </c>
      <c r="AU446" s="20" t="s">
        <v>90</v>
      </c>
    </row>
    <row r="447" s="13" customFormat="1">
      <c r="A447" s="13"/>
      <c r="B447" s="191"/>
      <c r="C447" s="13"/>
      <c r="D447" s="180" t="s">
        <v>234</v>
      </c>
      <c r="E447" s="192" t="s">
        <v>3</v>
      </c>
      <c r="F447" s="193" t="s">
        <v>768</v>
      </c>
      <c r="G447" s="13"/>
      <c r="H447" s="194">
        <v>20</v>
      </c>
      <c r="I447" s="195"/>
      <c r="J447" s="13"/>
      <c r="K447" s="13"/>
      <c r="L447" s="191"/>
      <c r="M447" s="196"/>
      <c r="N447" s="197"/>
      <c r="O447" s="197"/>
      <c r="P447" s="197"/>
      <c r="Q447" s="197"/>
      <c r="R447" s="197"/>
      <c r="S447" s="197"/>
      <c r="T447" s="19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2" t="s">
        <v>234</v>
      </c>
      <c r="AU447" s="192" t="s">
        <v>90</v>
      </c>
      <c r="AV447" s="13" t="s">
        <v>90</v>
      </c>
      <c r="AW447" s="13" t="s">
        <v>42</v>
      </c>
      <c r="AX447" s="13" t="s">
        <v>88</v>
      </c>
      <c r="AY447" s="192" t="s">
        <v>126</v>
      </c>
    </row>
    <row r="448" s="2" customFormat="1" ht="24.15" customHeight="1">
      <c r="A448" s="40"/>
      <c r="B448" s="166"/>
      <c r="C448" s="167" t="s">
        <v>769</v>
      </c>
      <c r="D448" s="167" t="s">
        <v>129</v>
      </c>
      <c r="E448" s="168" t="s">
        <v>770</v>
      </c>
      <c r="F448" s="169" t="s">
        <v>771</v>
      </c>
      <c r="G448" s="170" t="s">
        <v>230</v>
      </c>
      <c r="H448" s="171">
        <v>60</v>
      </c>
      <c r="I448" s="172"/>
      <c r="J448" s="173">
        <f>ROUND(I448*H448,2)</f>
        <v>0</v>
      </c>
      <c r="K448" s="169" t="s">
        <v>133</v>
      </c>
      <c r="L448" s="41"/>
      <c r="M448" s="174" t="s">
        <v>3</v>
      </c>
      <c r="N448" s="175" t="s">
        <v>51</v>
      </c>
      <c r="O448" s="74"/>
      <c r="P448" s="176">
        <f>O448*H448</f>
        <v>0</v>
      </c>
      <c r="Q448" s="176">
        <v>0</v>
      </c>
      <c r="R448" s="176">
        <f>Q448*H448</f>
        <v>0</v>
      </c>
      <c r="S448" s="176">
        <v>0.02</v>
      </c>
      <c r="T448" s="177">
        <f>S448*H448</f>
        <v>1.2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178" t="s">
        <v>148</v>
      </c>
      <c r="AT448" s="178" t="s">
        <v>129</v>
      </c>
      <c r="AU448" s="178" t="s">
        <v>90</v>
      </c>
      <c r="AY448" s="20" t="s">
        <v>126</v>
      </c>
      <c r="BE448" s="179">
        <f>IF(N448="základní",J448,0)</f>
        <v>0</v>
      </c>
      <c r="BF448" s="179">
        <f>IF(N448="snížená",J448,0)</f>
        <v>0</v>
      </c>
      <c r="BG448" s="179">
        <f>IF(N448="zákl. přenesená",J448,0)</f>
        <v>0</v>
      </c>
      <c r="BH448" s="179">
        <f>IF(N448="sníž. přenesená",J448,0)</f>
        <v>0</v>
      </c>
      <c r="BI448" s="179">
        <f>IF(N448="nulová",J448,0)</f>
        <v>0</v>
      </c>
      <c r="BJ448" s="20" t="s">
        <v>88</v>
      </c>
      <c r="BK448" s="179">
        <f>ROUND(I448*H448,2)</f>
        <v>0</v>
      </c>
      <c r="BL448" s="20" t="s">
        <v>148</v>
      </c>
      <c r="BM448" s="178" t="s">
        <v>772</v>
      </c>
    </row>
    <row r="449" s="2" customFormat="1">
      <c r="A449" s="40"/>
      <c r="B449" s="41"/>
      <c r="C449" s="40"/>
      <c r="D449" s="180" t="s">
        <v>136</v>
      </c>
      <c r="E449" s="40"/>
      <c r="F449" s="181" t="s">
        <v>773</v>
      </c>
      <c r="G449" s="40"/>
      <c r="H449" s="40"/>
      <c r="I449" s="182"/>
      <c r="J449" s="40"/>
      <c r="K449" s="40"/>
      <c r="L449" s="41"/>
      <c r="M449" s="183"/>
      <c r="N449" s="184"/>
      <c r="O449" s="74"/>
      <c r="P449" s="74"/>
      <c r="Q449" s="74"/>
      <c r="R449" s="74"/>
      <c r="S449" s="74"/>
      <c r="T449" s="75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20" t="s">
        <v>136</v>
      </c>
      <c r="AU449" s="20" t="s">
        <v>90</v>
      </c>
    </row>
    <row r="450" s="2" customFormat="1">
      <c r="A450" s="40"/>
      <c r="B450" s="41"/>
      <c r="C450" s="40"/>
      <c r="D450" s="185" t="s">
        <v>137</v>
      </c>
      <c r="E450" s="40"/>
      <c r="F450" s="186" t="s">
        <v>774</v>
      </c>
      <c r="G450" s="40"/>
      <c r="H450" s="40"/>
      <c r="I450" s="182"/>
      <c r="J450" s="40"/>
      <c r="K450" s="40"/>
      <c r="L450" s="41"/>
      <c r="M450" s="183"/>
      <c r="N450" s="184"/>
      <c r="O450" s="74"/>
      <c r="P450" s="74"/>
      <c r="Q450" s="74"/>
      <c r="R450" s="74"/>
      <c r="S450" s="74"/>
      <c r="T450" s="75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20" t="s">
        <v>137</v>
      </c>
      <c r="AU450" s="20" t="s">
        <v>90</v>
      </c>
    </row>
    <row r="451" s="13" customFormat="1">
      <c r="A451" s="13"/>
      <c r="B451" s="191"/>
      <c r="C451" s="13"/>
      <c r="D451" s="180" t="s">
        <v>234</v>
      </c>
      <c r="E451" s="192" t="s">
        <v>3</v>
      </c>
      <c r="F451" s="193" t="s">
        <v>775</v>
      </c>
      <c r="G451" s="13"/>
      <c r="H451" s="194">
        <v>60</v>
      </c>
      <c r="I451" s="195"/>
      <c r="J451" s="13"/>
      <c r="K451" s="13"/>
      <c r="L451" s="191"/>
      <c r="M451" s="196"/>
      <c r="N451" s="197"/>
      <c r="O451" s="197"/>
      <c r="P451" s="197"/>
      <c r="Q451" s="197"/>
      <c r="R451" s="197"/>
      <c r="S451" s="197"/>
      <c r="T451" s="19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2" t="s">
        <v>234</v>
      </c>
      <c r="AU451" s="192" t="s">
        <v>90</v>
      </c>
      <c r="AV451" s="13" t="s">
        <v>90</v>
      </c>
      <c r="AW451" s="13" t="s">
        <v>42</v>
      </c>
      <c r="AX451" s="13" t="s">
        <v>88</v>
      </c>
      <c r="AY451" s="192" t="s">
        <v>126</v>
      </c>
    </row>
    <row r="452" s="2" customFormat="1" ht="24.15" customHeight="1">
      <c r="A452" s="40"/>
      <c r="B452" s="166"/>
      <c r="C452" s="167" t="s">
        <v>776</v>
      </c>
      <c r="D452" s="167" t="s">
        <v>129</v>
      </c>
      <c r="E452" s="168" t="s">
        <v>777</v>
      </c>
      <c r="F452" s="169" t="s">
        <v>778</v>
      </c>
      <c r="G452" s="170" t="s">
        <v>230</v>
      </c>
      <c r="H452" s="171">
        <v>65</v>
      </c>
      <c r="I452" s="172"/>
      <c r="J452" s="173">
        <f>ROUND(I452*H452,2)</f>
        <v>0</v>
      </c>
      <c r="K452" s="169" t="s">
        <v>133</v>
      </c>
      <c r="L452" s="41"/>
      <c r="M452" s="174" t="s">
        <v>3</v>
      </c>
      <c r="N452" s="175" t="s">
        <v>51</v>
      </c>
      <c r="O452" s="74"/>
      <c r="P452" s="176">
        <f>O452*H452</f>
        <v>0</v>
      </c>
      <c r="Q452" s="176">
        <v>0</v>
      </c>
      <c r="R452" s="176">
        <f>Q452*H452</f>
        <v>0</v>
      </c>
      <c r="S452" s="176">
        <v>0</v>
      </c>
      <c r="T452" s="177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178" t="s">
        <v>148</v>
      </c>
      <c r="AT452" s="178" t="s">
        <v>129</v>
      </c>
      <c r="AU452" s="178" t="s">
        <v>90</v>
      </c>
      <c r="AY452" s="20" t="s">
        <v>126</v>
      </c>
      <c r="BE452" s="179">
        <f>IF(N452="základní",J452,0)</f>
        <v>0</v>
      </c>
      <c r="BF452" s="179">
        <f>IF(N452="snížená",J452,0)</f>
        <v>0</v>
      </c>
      <c r="BG452" s="179">
        <f>IF(N452="zákl. přenesená",J452,0)</f>
        <v>0</v>
      </c>
      <c r="BH452" s="179">
        <f>IF(N452="sníž. přenesená",J452,0)</f>
        <v>0</v>
      </c>
      <c r="BI452" s="179">
        <f>IF(N452="nulová",J452,0)</f>
        <v>0</v>
      </c>
      <c r="BJ452" s="20" t="s">
        <v>88</v>
      </c>
      <c r="BK452" s="179">
        <f>ROUND(I452*H452,2)</f>
        <v>0</v>
      </c>
      <c r="BL452" s="20" t="s">
        <v>148</v>
      </c>
      <c r="BM452" s="178" t="s">
        <v>779</v>
      </c>
    </row>
    <row r="453" s="2" customFormat="1">
      <c r="A453" s="40"/>
      <c r="B453" s="41"/>
      <c r="C453" s="40"/>
      <c r="D453" s="180" t="s">
        <v>136</v>
      </c>
      <c r="E453" s="40"/>
      <c r="F453" s="181" t="s">
        <v>780</v>
      </c>
      <c r="G453" s="40"/>
      <c r="H453" s="40"/>
      <c r="I453" s="182"/>
      <c r="J453" s="40"/>
      <c r="K453" s="40"/>
      <c r="L453" s="41"/>
      <c r="M453" s="183"/>
      <c r="N453" s="184"/>
      <c r="O453" s="74"/>
      <c r="P453" s="74"/>
      <c r="Q453" s="74"/>
      <c r="R453" s="74"/>
      <c r="S453" s="74"/>
      <c r="T453" s="75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20" t="s">
        <v>136</v>
      </c>
      <c r="AU453" s="20" t="s">
        <v>90</v>
      </c>
    </row>
    <row r="454" s="2" customFormat="1">
      <c r="A454" s="40"/>
      <c r="B454" s="41"/>
      <c r="C454" s="40"/>
      <c r="D454" s="185" t="s">
        <v>137</v>
      </c>
      <c r="E454" s="40"/>
      <c r="F454" s="186" t="s">
        <v>781</v>
      </c>
      <c r="G454" s="40"/>
      <c r="H454" s="40"/>
      <c r="I454" s="182"/>
      <c r="J454" s="40"/>
      <c r="K454" s="40"/>
      <c r="L454" s="41"/>
      <c r="M454" s="183"/>
      <c r="N454" s="184"/>
      <c r="O454" s="74"/>
      <c r="P454" s="74"/>
      <c r="Q454" s="74"/>
      <c r="R454" s="74"/>
      <c r="S454" s="74"/>
      <c r="T454" s="75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20" t="s">
        <v>137</v>
      </c>
      <c r="AU454" s="20" t="s">
        <v>90</v>
      </c>
    </row>
    <row r="455" s="13" customFormat="1">
      <c r="A455" s="13"/>
      <c r="B455" s="191"/>
      <c r="C455" s="13"/>
      <c r="D455" s="180" t="s">
        <v>234</v>
      </c>
      <c r="E455" s="192" t="s">
        <v>3</v>
      </c>
      <c r="F455" s="193" t="s">
        <v>782</v>
      </c>
      <c r="G455" s="13"/>
      <c r="H455" s="194">
        <v>65</v>
      </c>
      <c r="I455" s="195"/>
      <c r="J455" s="13"/>
      <c r="K455" s="13"/>
      <c r="L455" s="191"/>
      <c r="M455" s="196"/>
      <c r="N455" s="197"/>
      <c r="O455" s="197"/>
      <c r="P455" s="197"/>
      <c r="Q455" s="197"/>
      <c r="R455" s="197"/>
      <c r="S455" s="197"/>
      <c r="T455" s="19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2" t="s">
        <v>234</v>
      </c>
      <c r="AU455" s="192" t="s">
        <v>90</v>
      </c>
      <c r="AV455" s="13" t="s">
        <v>90</v>
      </c>
      <c r="AW455" s="13" t="s">
        <v>42</v>
      </c>
      <c r="AX455" s="13" t="s">
        <v>88</v>
      </c>
      <c r="AY455" s="192" t="s">
        <v>126</v>
      </c>
    </row>
    <row r="456" s="12" customFormat="1" ht="22.8" customHeight="1">
      <c r="A456" s="12"/>
      <c r="B456" s="153"/>
      <c r="C456" s="12"/>
      <c r="D456" s="154" t="s">
        <v>79</v>
      </c>
      <c r="E456" s="164" t="s">
        <v>783</v>
      </c>
      <c r="F456" s="164" t="s">
        <v>784</v>
      </c>
      <c r="G456" s="12"/>
      <c r="H456" s="12"/>
      <c r="I456" s="156"/>
      <c r="J456" s="165">
        <f>BK456</f>
        <v>0</v>
      </c>
      <c r="K456" s="12"/>
      <c r="L456" s="153"/>
      <c r="M456" s="158"/>
      <c r="N456" s="159"/>
      <c r="O456" s="159"/>
      <c r="P456" s="160">
        <f>SUM(P457:P478)</f>
        <v>0</v>
      </c>
      <c r="Q456" s="159"/>
      <c r="R456" s="160">
        <f>SUM(R457:R478)</f>
        <v>0</v>
      </c>
      <c r="S456" s="159"/>
      <c r="T456" s="161">
        <f>SUM(T457:T478)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54" t="s">
        <v>88</v>
      </c>
      <c r="AT456" s="162" t="s">
        <v>79</v>
      </c>
      <c r="AU456" s="162" t="s">
        <v>88</v>
      </c>
      <c r="AY456" s="154" t="s">
        <v>126</v>
      </c>
      <c r="BK456" s="163">
        <f>SUM(BK457:BK478)</f>
        <v>0</v>
      </c>
    </row>
    <row r="457" s="2" customFormat="1" ht="21.75" customHeight="1">
      <c r="A457" s="40"/>
      <c r="B457" s="166"/>
      <c r="C457" s="167" t="s">
        <v>785</v>
      </c>
      <c r="D457" s="167" t="s">
        <v>129</v>
      </c>
      <c r="E457" s="168" t="s">
        <v>786</v>
      </c>
      <c r="F457" s="169" t="s">
        <v>787</v>
      </c>
      <c r="G457" s="170" t="s">
        <v>390</v>
      </c>
      <c r="H457" s="171">
        <v>89.040000000000006</v>
      </c>
      <c r="I457" s="172"/>
      <c r="J457" s="173">
        <f>ROUND(I457*H457,2)</f>
        <v>0</v>
      </c>
      <c r="K457" s="169" t="s">
        <v>133</v>
      </c>
      <c r="L457" s="41"/>
      <c r="M457" s="174" t="s">
        <v>3</v>
      </c>
      <c r="N457" s="175" t="s">
        <v>51</v>
      </c>
      <c r="O457" s="74"/>
      <c r="P457" s="176">
        <f>O457*H457</f>
        <v>0</v>
      </c>
      <c r="Q457" s="176">
        <v>0</v>
      </c>
      <c r="R457" s="176">
        <f>Q457*H457</f>
        <v>0</v>
      </c>
      <c r="S457" s="176">
        <v>0</v>
      </c>
      <c r="T457" s="177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178" t="s">
        <v>148</v>
      </c>
      <c r="AT457" s="178" t="s">
        <v>129</v>
      </c>
      <c r="AU457" s="178" t="s">
        <v>90</v>
      </c>
      <c r="AY457" s="20" t="s">
        <v>126</v>
      </c>
      <c r="BE457" s="179">
        <f>IF(N457="základní",J457,0)</f>
        <v>0</v>
      </c>
      <c r="BF457" s="179">
        <f>IF(N457="snížená",J457,0)</f>
        <v>0</v>
      </c>
      <c r="BG457" s="179">
        <f>IF(N457="zákl. přenesená",J457,0)</f>
        <v>0</v>
      </c>
      <c r="BH457" s="179">
        <f>IF(N457="sníž. přenesená",J457,0)</f>
        <v>0</v>
      </c>
      <c r="BI457" s="179">
        <f>IF(N457="nulová",J457,0)</f>
        <v>0</v>
      </c>
      <c r="BJ457" s="20" t="s">
        <v>88</v>
      </c>
      <c r="BK457" s="179">
        <f>ROUND(I457*H457,2)</f>
        <v>0</v>
      </c>
      <c r="BL457" s="20" t="s">
        <v>148</v>
      </c>
      <c r="BM457" s="178" t="s">
        <v>788</v>
      </c>
    </row>
    <row r="458" s="2" customFormat="1">
      <c r="A458" s="40"/>
      <c r="B458" s="41"/>
      <c r="C458" s="40"/>
      <c r="D458" s="180" t="s">
        <v>136</v>
      </c>
      <c r="E458" s="40"/>
      <c r="F458" s="181" t="s">
        <v>789</v>
      </c>
      <c r="G458" s="40"/>
      <c r="H458" s="40"/>
      <c r="I458" s="182"/>
      <c r="J458" s="40"/>
      <c r="K458" s="40"/>
      <c r="L458" s="41"/>
      <c r="M458" s="183"/>
      <c r="N458" s="184"/>
      <c r="O458" s="74"/>
      <c r="P458" s="74"/>
      <c r="Q458" s="74"/>
      <c r="R458" s="74"/>
      <c r="S458" s="74"/>
      <c r="T458" s="75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20" t="s">
        <v>136</v>
      </c>
      <c r="AU458" s="20" t="s">
        <v>90</v>
      </c>
    </row>
    <row r="459" s="2" customFormat="1">
      <c r="A459" s="40"/>
      <c r="B459" s="41"/>
      <c r="C459" s="40"/>
      <c r="D459" s="185" t="s">
        <v>137</v>
      </c>
      <c r="E459" s="40"/>
      <c r="F459" s="186" t="s">
        <v>790</v>
      </c>
      <c r="G459" s="40"/>
      <c r="H459" s="40"/>
      <c r="I459" s="182"/>
      <c r="J459" s="40"/>
      <c r="K459" s="40"/>
      <c r="L459" s="41"/>
      <c r="M459" s="183"/>
      <c r="N459" s="184"/>
      <c r="O459" s="74"/>
      <c r="P459" s="74"/>
      <c r="Q459" s="74"/>
      <c r="R459" s="74"/>
      <c r="S459" s="74"/>
      <c r="T459" s="75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20" t="s">
        <v>137</v>
      </c>
      <c r="AU459" s="20" t="s">
        <v>90</v>
      </c>
    </row>
    <row r="460" s="2" customFormat="1" ht="24.15" customHeight="1">
      <c r="A460" s="40"/>
      <c r="B460" s="166"/>
      <c r="C460" s="167" t="s">
        <v>791</v>
      </c>
      <c r="D460" s="167" t="s">
        <v>129</v>
      </c>
      <c r="E460" s="168" t="s">
        <v>792</v>
      </c>
      <c r="F460" s="169" t="s">
        <v>793</v>
      </c>
      <c r="G460" s="170" t="s">
        <v>390</v>
      </c>
      <c r="H460" s="171">
        <v>890.39999999999998</v>
      </c>
      <c r="I460" s="172"/>
      <c r="J460" s="173">
        <f>ROUND(I460*H460,2)</f>
        <v>0</v>
      </c>
      <c r="K460" s="169" t="s">
        <v>133</v>
      </c>
      <c r="L460" s="41"/>
      <c r="M460" s="174" t="s">
        <v>3</v>
      </c>
      <c r="N460" s="175" t="s">
        <v>51</v>
      </c>
      <c r="O460" s="74"/>
      <c r="P460" s="176">
        <f>O460*H460</f>
        <v>0</v>
      </c>
      <c r="Q460" s="176">
        <v>0</v>
      </c>
      <c r="R460" s="176">
        <f>Q460*H460</f>
        <v>0</v>
      </c>
      <c r="S460" s="176">
        <v>0</v>
      </c>
      <c r="T460" s="177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178" t="s">
        <v>148</v>
      </c>
      <c r="AT460" s="178" t="s">
        <v>129</v>
      </c>
      <c r="AU460" s="178" t="s">
        <v>90</v>
      </c>
      <c r="AY460" s="20" t="s">
        <v>126</v>
      </c>
      <c r="BE460" s="179">
        <f>IF(N460="základní",J460,0)</f>
        <v>0</v>
      </c>
      <c r="BF460" s="179">
        <f>IF(N460="snížená",J460,0)</f>
        <v>0</v>
      </c>
      <c r="BG460" s="179">
        <f>IF(N460="zákl. přenesená",J460,0)</f>
        <v>0</v>
      </c>
      <c r="BH460" s="179">
        <f>IF(N460="sníž. přenesená",J460,0)</f>
        <v>0</v>
      </c>
      <c r="BI460" s="179">
        <f>IF(N460="nulová",J460,0)</f>
        <v>0</v>
      </c>
      <c r="BJ460" s="20" t="s">
        <v>88</v>
      </c>
      <c r="BK460" s="179">
        <f>ROUND(I460*H460,2)</f>
        <v>0</v>
      </c>
      <c r="BL460" s="20" t="s">
        <v>148</v>
      </c>
      <c r="BM460" s="178" t="s">
        <v>794</v>
      </c>
    </row>
    <row r="461" s="2" customFormat="1">
      <c r="A461" s="40"/>
      <c r="B461" s="41"/>
      <c r="C461" s="40"/>
      <c r="D461" s="180" t="s">
        <v>136</v>
      </c>
      <c r="E461" s="40"/>
      <c r="F461" s="181" t="s">
        <v>795</v>
      </c>
      <c r="G461" s="40"/>
      <c r="H461" s="40"/>
      <c r="I461" s="182"/>
      <c r="J461" s="40"/>
      <c r="K461" s="40"/>
      <c r="L461" s="41"/>
      <c r="M461" s="183"/>
      <c r="N461" s="184"/>
      <c r="O461" s="74"/>
      <c r="P461" s="74"/>
      <c r="Q461" s="74"/>
      <c r="R461" s="74"/>
      <c r="S461" s="74"/>
      <c r="T461" s="75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20" t="s">
        <v>136</v>
      </c>
      <c r="AU461" s="20" t="s">
        <v>90</v>
      </c>
    </row>
    <row r="462" s="2" customFormat="1">
      <c r="A462" s="40"/>
      <c r="B462" s="41"/>
      <c r="C462" s="40"/>
      <c r="D462" s="185" t="s">
        <v>137</v>
      </c>
      <c r="E462" s="40"/>
      <c r="F462" s="186" t="s">
        <v>796</v>
      </c>
      <c r="G462" s="40"/>
      <c r="H462" s="40"/>
      <c r="I462" s="182"/>
      <c r="J462" s="40"/>
      <c r="K462" s="40"/>
      <c r="L462" s="41"/>
      <c r="M462" s="183"/>
      <c r="N462" s="184"/>
      <c r="O462" s="74"/>
      <c r="P462" s="74"/>
      <c r="Q462" s="74"/>
      <c r="R462" s="74"/>
      <c r="S462" s="74"/>
      <c r="T462" s="75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20" t="s">
        <v>137</v>
      </c>
      <c r="AU462" s="20" t="s">
        <v>90</v>
      </c>
    </row>
    <row r="463" s="13" customFormat="1">
      <c r="A463" s="13"/>
      <c r="B463" s="191"/>
      <c r="C463" s="13"/>
      <c r="D463" s="180" t="s">
        <v>234</v>
      </c>
      <c r="E463" s="13"/>
      <c r="F463" s="193" t="s">
        <v>797</v>
      </c>
      <c r="G463" s="13"/>
      <c r="H463" s="194">
        <v>890.39999999999998</v>
      </c>
      <c r="I463" s="195"/>
      <c r="J463" s="13"/>
      <c r="K463" s="13"/>
      <c r="L463" s="191"/>
      <c r="M463" s="196"/>
      <c r="N463" s="197"/>
      <c r="O463" s="197"/>
      <c r="P463" s="197"/>
      <c r="Q463" s="197"/>
      <c r="R463" s="197"/>
      <c r="S463" s="197"/>
      <c r="T463" s="19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2" t="s">
        <v>234</v>
      </c>
      <c r="AU463" s="192" t="s">
        <v>90</v>
      </c>
      <c r="AV463" s="13" t="s">
        <v>90</v>
      </c>
      <c r="AW463" s="13" t="s">
        <v>4</v>
      </c>
      <c r="AX463" s="13" t="s">
        <v>88</v>
      </c>
      <c r="AY463" s="192" t="s">
        <v>126</v>
      </c>
    </row>
    <row r="464" s="2" customFormat="1" ht="24.15" customHeight="1">
      <c r="A464" s="40"/>
      <c r="B464" s="166"/>
      <c r="C464" s="167" t="s">
        <v>798</v>
      </c>
      <c r="D464" s="167" t="s">
        <v>129</v>
      </c>
      <c r="E464" s="168" t="s">
        <v>799</v>
      </c>
      <c r="F464" s="169" t="s">
        <v>800</v>
      </c>
      <c r="G464" s="170" t="s">
        <v>390</v>
      </c>
      <c r="H464" s="171">
        <v>89.040000000000006</v>
      </c>
      <c r="I464" s="172"/>
      <c r="J464" s="173">
        <f>ROUND(I464*H464,2)</f>
        <v>0</v>
      </c>
      <c r="K464" s="169" t="s">
        <v>133</v>
      </c>
      <c r="L464" s="41"/>
      <c r="M464" s="174" t="s">
        <v>3</v>
      </c>
      <c r="N464" s="175" t="s">
        <v>51</v>
      </c>
      <c r="O464" s="74"/>
      <c r="P464" s="176">
        <f>O464*H464</f>
        <v>0</v>
      </c>
      <c r="Q464" s="176">
        <v>0</v>
      </c>
      <c r="R464" s="176">
        <f>Q464*H464</f>
        <v>0</v>
      </c>
      <c r="S464" s="176">
        <v>0</v>
      </c>
      <c r="T464" s="177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178" t="s">
        <v>148</v>
      </c>
      <c r="AT464" s="178" t="s">
        <v>129</v>
      </c>
      <c r="AU464" s="178" t="s">
        <v>90</v>
      </c>
      <c r="AY464" s="20" t="s">
        <v>126</v>
      </c>
      <c r="BE464" s="179">
        <f>IF(N464="základní",J464,0)</f>
        <v>0</v>
      </c>
      <c r="BF464" s="179">
        <f>IF(N464="snížená",J464,0)</f>
        <v>0</v>
      </c>
      <c r="BG464" s="179">
        <f>IF(N464="zákl. přenesená",J464,0)</f>
        <v>0</v>
      </c>
      <c r="BH464" s="179">
        <f>IF(N464="sníž. přenesená",J464,0)</f>
        <v>0</v>
      </c>
      <c r="BI464" s="179">
        <f>IF(N464="nulová",J464,0)</f>
        <v>0</v>
      </c>
      <c r="BJ464" s="20" t="s">
        <v>88</v>
      </c>
      <c r="BK464" s="179">
        <f>ROUND(I464*H464,2)</f>
        <v>0</v>
      </c>
      <c r="BL464" s="20" t="s">
        <v>148</v>
      </c>
      <c r="BM464" s="178" t="s">
        <v>801</v>
      </c>
    </row>
    <row r="465" s="2" customFormat="1">
      <c r="A465" s="40"/>
      <c r="B465" s="41"/>
      <c r="C465" s="40"/>
      <c r="D465" s="180" t="s">
        <v>136</v>
      </c>
      <c r="E465" s="40"/>
      <c r="F465" s="181" t="s">
        <v>802</v>
      </c>
      <c r="G465" s="40"/>
      <c r="H465" s="40"/>
      <c r="I465" s="182"/>
      <c r="J465" s="40"/>
      <c r="K465" s="40"/>
      <c r="L465" s="41"/>
      <c r="M465" s="183"/>
      <c r="N465" s="184"/>
      <c r="O465" s="74"/>
      <c r="P465" s="74"/>
      <c r="Q465" s="74"/>
      <c r="R465" s="74"/>
      <c r="S465" s="74"/>
      <c r="T465" s="75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20" t="s">
        <v>136</v>
      </c>
      <c r="AU465" s="20" t="s">
        <v>90</v>
      </c>
    </row>
    <row r="466" s="2" customFormat="1">
      <c r="A466" s="40"/>
      <c r="B466" s="41"/>
      <c r="C466" s="40"/>
      <c r="D466" s="185" t="s">
        <v>137</v>
      </c>
      <c r="E466" s="40"/>
      <c r="F466" s="186" t="s">
        <v>803</v>
      </c>
      <c r="G466" s="40"/>
      <c r="H466" s="40"/>
      <c r="I466" s="182"/>
      <c r="J466" s="40"/>
      <c r="K466" s="40"/>
      <c r="L466" s="41"/>
      <c r="M466" s="183"/>
      <c r="N466" s="184"/>
      <c r="O466" s="74"/>
      <c r="P466" s="74"/>
      <c r="Q466" s="74"/>
      <c r="R466" s="74"/>
      <c r="S466" s="74"/>
      <c r="T466" s="75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20" t="s">
        <v>137</v>
      </c>
      <c r="AU466" s="20" t="s">
        <v>90</v>
      </c>
    </row>
    <row r="467" s="2" customFormat="1" ht="33" customHeight="1">
      <c r="A467" s="40"/>
      <c r="B467" s="166"/>
      <c r="C467" s="167" t="s">
        <v>804</v>
      </c>
      <c r="D467" s="167" t="s">
        <v>129</v>
      </c>
      <c r="E467" s="168" t="s">
        <v>805</v>
      </c>
      <c r="F467" s="169" t="s">
        <v>806</v>
      </c>
      <c r="G467" s="170" t="s">
        <v>390</v>
      </c>
      <c r="H467" s="171">
        <v>28.739999999999998</v>
      </c>
      <c r="I467" s="172"/>
      <c r="J467" s="173">
        <f>ROUND(I467*H467,2)</f>
        <v>0</v>
      </c>
      <c r="K467" s="169" t="s">
        <v>133</v>
      </c>
      <c r="L467" s="41"/>
      <c r="M467" s="174" t="s">
        <v>3</v>
      </c>
      <c r="N467" s="175" t="s">
        <v>51</v>
      </c>
      <c r="O467" s="74"/>
      <c r="P467" s="176">
        <f>O467*H467</f>
        <v>0</v>
      </c>
      <c r="Q467" s="176">
        <v>0</v>
      </c>
      <c r="R467" s="176">
        <f>Q467*H467</f>
        <v>0</v>
      </c>
      <c r="S467" s="176">
        <v>0</v>
      </c>
      <c r="T467" s="177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178" t="s">
        <v>148</v>
      </c>
      <c r="AT467" s="178" t="s">
        <v>129</v>
      </c>
      <c r="AU467" s="178" t="s">
        <v>90</v>
      </c>
      <c r="AY467" s="20" t="s">
        <v>126</v>
      </c>
      <c r="BE467" s="179">
        <f>IF(N467="základní",J467,0)</f>
        <v>0</v>
      </c>
      <c r="BF467" s="179">
        <f>IF(N467="snížená",J467,0)</f>
        <v>0</v>
      </c>
      <c r="BG467" s="179">
        <f>IF(N467="zákl. přenesená",J467,0)</f>
        <v>0</v>
      </c>
      <c r="BH467" s="179">
        <f>IF(N467="sníž. přenesená",J467,0)</f>
        <v>0</v>
      </c>
      <c r="BI467" s="179">
        <f>IF(N467="nulová",J467,0)</f>
        <v>0</v>
      </c>
      <c r="BJ467" s="20" t="s">
        <v>88</v>
      </c>
      <c r="BK467" s="179">
        <f>ROUND(I467*H467,2)</f>
        <v>0</v>
      </c>
      <c r="BL467" s="20" t="s">
        <v>148</v>
      </c>
      <c r="BM467" s="178" t="s">
        <v>807</v>
      </c>
    </row>
    <row r="468" s="2" customFormat="1">
      <c r="A468" s="40"/>
      <c r="B468" s="41"/>
      <c r="C468" s="40"/>
      <c r="D468" s="180" t="s">
        <v>136</v>
      </c>
      <c r="E468" s="40"/>
      <c r="F468" s="181" t="s">
        <v>808</v>
      </c>
      <c r="G468" s="40"/>
      <c r="H468" s="40"/>
      <c r="I468" s="182"/>
      <c r="J468" s="40"/>
      <c r="K468" s="40"/>
      <c r="L468" s="41"/>
      <c r="M468" s="183"/>
      <c r="N468" s="184"/>
      <c r="O468" s="74"/>
      <c r="P468" s="74"/>
      <c r="Q468" s="74"/>
      <c r="R468" s="74"/>
      <c r="S468" s="74"/>
      <c r="T468" s="75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20" t="s">
        <v>136</v>
      </c>
      <c r="AU468" s="20" t="s">
        <v>90</v>
      </c>
    </row>
    <row r="469" s="2" customFormat="1">
      <c r="A469" s="40"/>
      <c r="B469" s="41"/>
      <c r="C469" s="40"/>
      <c r="D469" s="185" t="s">
        <v>137</v>
      </c>
      <c r="E469" s="40"/>
      <c r="F469" s="186" t="s">
        <v>809</v>
      </c>
      <c r="G469" s="40"/>
      <c r="H469" s="40"/>
      <c r="I469" s="182"/>
      <c r="J469" s="40"/>
      <c r="K469" s="40"/>
      <c r="L469" s="41"/>
      <c r="M469" s="183"/>
      <c r="N469" s="184"/>
      <c r="O469" s="74"/>
      <c r="P469" s="74"/>
      <c r="Q469" s="74"/>
      <c r="R469" s="74"/>
      <c r="S469" s="74"/>
      <c r="T469" s="75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20" t="s">
        <v>137</v>
      </c>
      <c r="AU469" s="20" t="s">
        <v>90</v>
      </c>
    </row>
    <row r="470" s="13" customFormat="1">
      <c r="A470" s="13"/>
      <c r="B470" s="191"/>
      <c r="C470" s="13"/>
      <c r="D470" s="180" t="s">
        <v>234</v>
      </c>
      <c r="E470" s="192" t="s">
        <v>3</v>
      </c>
      <c r="F470" s="193" t="s">
        <v>810</v>
      </c>
      <c r="G470" s="13"/>
      <c r="H470" s="194">
        <v>28.739999999999998</v>
      </c>
      <c r="I470" s="195"/>
      <c r="J470" s="13"/>
      <c r="K470" s="13"/>
      <c r="L470" s="191"/>
      <c r="M470" s="196"/>
      <c r="N470" s="197"/>
      <c r="O470" s="197"/>
      <c r="P470" s="197"/>
      <c r="Q470" s="197"/>
      <c r="R470" s="197"/>
      <c r="S470" s="197"/>
      <c r="T470" s="19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2" t="s">
        <v>234</v>
      </c>
      <c r="AU470" s="192" t="s">
        <v>90</v>
      </c>
      <c r="AV470" s="13" t="s">
        <v>90</v>
      </c>
      <c r="AW470" s="13" t="s">
        <v>42</v>
      </c>
      <c r="AX470" s="13" t="s">
        <v>88</v>
      </c>
      <c r="AY470" s="192" t="s">
        <v>126</v>
      </c>
    </row>
    <row r="471" s="2" customFormat="1" ht="33" customHeight="1">
      <c r="A471" s="40"/>
      <c r="B471" s="166"/>
      <c r="C471" s="167" t="s">
        <v>811</v>
      </c>
      <c r="D471" s="167" t="s">
        <v>129</v>
      </c>
      <c r="E471" s="168" t="s">
        <v>812</v>
      </c>
      <c r="F471" s="169" t="s">
        <v>813</v>
      </c>
      <c r="G471" s="170" t="s">
        <v>390</v>
      </c>
      <c r="H471" s="171">
        <v>13.199999999999999</v>
      </c>
      <c r="I471" s="172"/>
      <c r="J471" s="173">
        <f>ROUND(I471*H471,2)</f>
        <v>0</v>
      </c>
      <c r="K471" s="169" t="s">
        <v>133</v>
      </c>
      <c r="L471" s="41"/>
      <c r="M471" s="174" t="s">
        <v>3</v>
      </c>
      <c r="N471" s="175" t="s">
        <v>51</v>
      </c>
      <c r="O471" s="74"/>
      <c r="P471" s="176">
        <f>O471*H471</f>
        <v>0</v>
      </c>
      <c r="Q471" s="176">
        <v>0</v>
      </c>
      <c r="R471" s="176">
        <f>Q471*H471</f>
        <v>0</v>
      </c>
      <c r="S471" s="176">
        <v>0</v>
      </c>
      <c r="T471" s="177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178" t="s">
        <v>148</v>
      </c>
      <c r="AT471" s="178" t="s">
        <v>129</v>
      </c>
      <c r="AU471" s="178" t="s">
        <v>90</v>
      </c>
      <c r="AY471" s="20" t="s">
        <v>126</v>
      </c>
      <c r="BE471" s="179">
        <f>IF(N471="základní",J471,0)</f>
        <v>0</v>
      </c>
      <c r="BF471" s="179">
        <f>IF(N471="snížená",J471,0)</f>
        <v>0</v>
      </c>
      <c r="BG471" s="179">
        <f>IF(N471="zákl. přenesená",J471,0)</f>
        <v>0</v>
      </c>
      <c r="BH471" s="179">
        <f>IF(N471="sníž. přenesená",J471,0)</f>
        <v>0</v>
      </c>
      <c r="BI471" s="179">
        <f>IF(N471="nulová",J471,0)</f>
        <v>0</v>
      </c>
      <c r="BJ471" s="20" t="s">
        <v>88</v>
      </c>
      <c r="BK471" s="179">
        <f>ROUND(I471*H471,2)</f>
        <v>0</v>
      </c>
      <c r="BL471" s="20" t="s">
        <v>148</v>
      </c>
      <c r="BM471" s="178" t="s">
        <v>814</v>
      </c>
    </row>
    <row r="472" s="2" customFormat="1">
      <c r="A472" s="40"/>
      <c r="B472" s="41"/>
      <c r="C472" s="40"/>
      <c r="D472" s="180" t="s">
        <v>136</v>
      </c>
      <c r="E472" s="40"/>
      <c r="F472" s="181" t="s">
        <v>815</v>
      </c>
      <c r="G472" s="40"/>
      <c r="H472" s="40"/>
      <c r="I472" s="182"/>
      <c r="J472" s="40"/>
      <c r="K472" s="40"/>
      <c r="L472" s="41"/>
      <c r="M472" s="183"/>
      <c r="N472" s="184"/>
      <c r="O472" s="74"/>
      <c r="P472" s="74"/>
      <c r="Q472" s="74"/>
      <c r="R472" s="74"/>
      <c r="S472" s="74"/>
      <c r="T472" s="75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20" t="s">
        <v>136</v>
      </c>
      <c r="AU472" s="20" t="s">
        <v>90</v>
      </c>
    </row>
    <row r="473" s="2" customFormat="1">
      <c r="A473" s="40"/>
      <c r="B473" s="41"/>
      <c r="C473" s="40"/>
      <c r="D473" s="185" t="s">
        <v>137</v>
      </c>
      <c r="E473" s="40"/>
      <c r="F473" s="186" t="s">
        <v>816</v>
      </c>
      <c r="G473" s="40"/>
      <c r="H473" s="40"/>
      <c r="I473" s="182"/>
      <c r="J473" s="40"/>
      <c r="K473" s="40"/>
      <c r="L473" s="41"/>
      <c r="M473" s="183"/>
      <c r="N473" s="184"/>
      <c r="O473" s="74"/>
      <c r="P473" s="74"/>
      <c r="Q473" s="74"/>
      <c r="R473" s="74"/>
      <c r="S473" s="74"/>
      <c r="T473" s="75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20" t="s">
        <v>137</v>
      </c>
      <c r="AU473" s="20" t="s">
        <v>90</v>
      </c>
    </row>
    <row r="474" s="13" customFormat="1">
      <c r="A474" s="13"/>
      <c r="B474" s="191"/>
      <c r="C474" s="13"/>
      <c r="D474" s="180" t="s">
        <v>234</v>
      </c>
      <c r="E474" s="192" t="s">
        <v>3</v>
      </c>
      <c r="F474" s="193" t="s">
        <v>817</v>
      </c>
      <c r="G474" s="13"/>
      <c r="H474" s="194">
        <v>13.199999999999999</v>
      </c>
      <c r="I474" s="195"/>
      <c r="J474" s="13"/>
      <c r="K474" s="13"/>
      <c r="L474" s="191"/>
      <c r="M474" s="196"/>
      <c r="N474" s="197"/>
      <c r="O474" s="197"/>
      <c r="P474" s="197"/>
      <c r="Q474" s="197"/>
      <c r="R474" s="197"/>
      <c r="S474" s="197"/>
      <c r="T474" s="19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2" t="s">
        <v>234</v>
      </c>
      <c r="AU474" s="192" t="s">
        <v>90</v>
      </c>
      <c r="AV474" s="13" t="s">
        <v>90</v>
      </c>
      <c r="AW474" s="13" t="s">
        <v>42</v>
      </c>
      <c r="AX474" s="13" t="s">
        <v>88</v>
      </c>
      <c r="AY474" s="192" t="s">
        <v>126</v>
      </c>
    </row>
    <row r="475" s="2" customFormat="1" ht="24.15" customHeight="1">
      <c r="A475" s="40"/>
      <c r="B475" s="166"/>
      <c r="C475" s="167" t="s">
        <v>818</v>
      </c>
      <c r="D475" s="167" t="s">
        <v>129</v>
      </c>
      <c r="E475" s="168" t="s">
        <v>819</v>
      </c>
      <c r="F475" s="169" t="s">
        <v>820</v>
      </c>
      <c r="G475" s="170" t="s">
        <v>390</v>
      </c>
      <c r="H475" s="171">
        <v>47.100000000000001</v>
      </c>
      <c r="I475" s="172"/>
      <c r="J475" s="173">
        <f>ROUND(I475*H475,2)</f>
        <v>0</v>
      </c>
      <c r="K475" s="169" t="s">
        <v>133</v>
      </c>
      <c r="L475" s="41"/>
      <c r="M475" s="174" t="s">
        <v>3</v>
      </c>
      <c r="N475" s="175" t="s">
        <v>51</v>
      </c>
      <c r="O475" s="74"/>
      <c r="P475" s="176">
        <f>O475*H475</f>
        <v>0</v>
      </c>
      <c r="Q475" s="176">
        <v>0</v>
      </c>
      <c r="R475" s="176">
        <f>Q475*H475</f>
        <v>0</v>
      </c>
      <c r="S475" s="176">
        <v>0</v>
      </c>
      <c r="T475" s="177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178" t="s">
        <v>148</v>
      </c>
      <c r="AT475" s="178" t="s">
        <v>129</v>
      </c>
      <c r="AU475" s="178" t="s">
        <v>90</v>
      </c>
      <c r="AY475" s="20" t="s">
        <v>126</v>
      </c>
      <c r="BE475" s="179">
        <f>IF(N475="základní",J475,0)</f>
        <v>0</v>
      </c>
      <c r="BF475" s="179">
        <f>IF(N475="snížená",J475,0)</f>
        <v>0</v>
      </c>
      <c r="BG475" s="179">
        <f>IF(N475="zákl. přenesená",J475,0)</f>
        <v>0</v>
      </c>
      <c r="BH475" s="179">
        <f>IF(N475="sníž. přenesená",J475,0)</f>
        <v>0</v>
      </c>
      <c r="BI475" s="179">
        <f>IF(N475="nulová",J475,0)</f>
        <v>0</v>
      </c>
      <c r="BJ475" s="20" t="s">
        <v>88</v>
      </c>
      <c r="BK475" s="179">
        <f>ROUND(I475*H475,2)</f>
        <v>0</v>
      </c>
      <c r="BL475" s="20" t="s">
        <v>148</v>
      </c>
      <c r="BM475" s="178" t="s">
        <v>821</v>
      </c>
    </row>
    <row r="476" s="2" customFormat="1">
      <c r="A476" s="40"/>
      <c r="B476" s="41"/>
      <c r="C476" s="40"/>
      <c r="D476" s="180" t="s">
        <v>136</v>
      </c>
      <c r="E476" s="40"/>
      <c r="F476" s="181" t="s">
        <v>822</v>
      </c>
      <c r="G476" s="40"/>
      <c r="H476" s="40"/>
      <c r="I476" s="182"/>
      <c r="J476" s="40"/>
      <c r="K476" s="40"/>
      <c r="L476" s="41"/>
      <c r="M476" s="183"/>
      <c r="N476" s="184"/>
      <c r="O476" s="74"/>
      <c r="P476" s="74"/>
      <c r="Q476" s="74"/>
      <c r="R476" s="74"/>
      <c r="S476" s="74"/>
      <c r="T476" s="75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20" t="s">
        <v>136</v>
      </c>
      <c r="AU476" s="20" t="s">
        <v>90</v>
      </c>
    </row>
    <row r="477" s="2" customFormat="1">
      <c r="A477" s="40"/>
      <c r="B477" s="41"/>
      <c r="C477" s="40"/>
      <c r="D477" s="185" t="s">
        <v>137</v>
      </c>
      <c r="E477" s="40"/>
      <c r="F477" s="186" t="s">
        <v>823</v>
      </c>
      <c r="G477" s="40"/>
      <c r="H477" s="40"/>
      <c r="I477" s="182"/>
      <c r="J477" s="40"/>
      <c r="K477" s="40"/>
      <c r="L477" s="41"/>
      <c r="M477" s="183"/>
      <c r="N477" s="184"/>
      <c r="O477" s="74"/>
      <c r="P477" s="74"/>
      <c r="Q477" s="74"/>
      <c r="R477" s="74"/>
      <c r="S477" s="74"/>
      <c r="T477" s="75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20" t="s">
        <v>137</v>
      </c>
      <c r="AU477" s="20" t="s">
        <v>90</v>
      </c>
    </row>
    <row r="478" s="13" customFormat="1">
      <c r="A478" s="13"/>
      <c r="B478" s="191"/>
      <c r="C478" s="13"/>
      <c r="D478" s="180" t="s">
        <v>234</v>
      </c>
      <c r="E478" s="192" t="s">
        <v>3</v>
      </c>
      <c r="F478" s="193" t="s">
        <v>824</v>
      </c>
      <c r="G478" s="13"/>
      <c r="H478" s="194">
        <v>47.100000000000001</v>
      </c>
      <c r="I478" s="195"/>
      <c r="J478" s="13"/>
      <c r="K478" s="13"/>
      <c r="L478" s="191"/>
      <c r="M478" s="196"/>
      <c r="N478" s="197"/>
      <c r="O478" s="197"/>
      <c r="P478" s="197"/>
      <c r="Q478" s="197"/>
      <c r="R478" s="197"/>
      <c r="S478" s="197"/>
      <c r="T478" s="19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92" t="s">
        <v>234</v>
      </c>
      <c r="AU478" s="192" t="s">
        <v>90</v>
      </c>
      <c r="AV478" s="13" t="s">
        <v>90</v>
      </c>
      <c r="AW478" s="13" t="s">
        <v>42</v>
      </c>
      <c r="AX478" s="13" t="s">
        <v>88</v>
      </c>
      <c r="AY478" s="192" t="s">
        <v>126</v>
      </c>
    </row>
    <row r="479" s="12" customFormat="1" ht="22.8" customHeight="1">
      <c r="A479" s="12"/>
      <c r="B479" s="153"/>
      <c r="C479" s="12"/>
      <c r="D479" s="154" t="s">
        <v>79</v>
      </c>
      <c r="E479" s="164" t="s">
        <v>825</v>
      </c>
      <c r="F479" s="164" t="s">
        <v>826</v>
      </c>
      <c r="G479" s="12"/>
      <c r="H479" s="12"/>
      <c r="I479" s="156"/>
      <c r="J479" s="165">
        <f>BK479</f>
        <v>0</v>
      </c>
      <c r="K479" s="12"/>
      <c r="L479" s="153"/>
      <c r="M479" s="158"/>
      <c r="N479" s="159"/>
      <c r="O479" s="159"/>
      <c r="P479" s="160">
        <f>SUM(P480:P482)</f>
        <v>0</v>
      </c>
      <c r="Q479" s="159"/>
      <c r="R479" s="160">
        <f>SUM(R480:R482)</f>
        <v>0</v>
      </c>
      <c r="S479" s="159"/>
      <c r="T479" s="161">
        <f>SUM(T480:T482)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54" t="s">
        <v>88</v>
      </c>
      <c r="AT479" s="162" t="s">
        <v>79</v>
      </c>
      <c r="AU479" s="162" t="s">
        <v>88</v>
      </c>
      <c r="AY479" s="154" t="s">
        <v>126</v>
      </c>
      <c r="BK479" s="163">
        <f>SUM(BK480:BK482)</f>
        <v>0</v>
      </c>
    </row>
    <row r="480" s="2" customFormat="1" ht="24.15" customHeight="1">
      <c r="A480" s="40"/>
      <c r="B480" s="166"/>
      <c r="C480" s="167" t="s">
        <v>827</v>
      </c>
      <c r="D480" s="167" t="s">
        <v>129</v>
      </c>
      <c r="E480" s="168" t="s">
        <v>828</v>
      </c>
      <c r="F480" s="169" t="s">
        <v>829</v>
      </c>
      <c r="G480" s="170" t="s">
        <v>390</v>
      </c>
      <c r="H480" s="171">
        <v>79.399000000000001</v>
      </c>
      <c r="I480" s="172"/>
      <c r="J480" s="173">
        <f>ROUND(I480*H480,2)</f>
        <v>0</v>
      </c>
      <c r="K480" s="169" t="s">
        <v>133</v>
      </c>
      <c r="L480" s="41"/>
      <c r="M480" s="174" t="s">
        <v>3</v>
      </c>
      <c r="N480" s="175" t="s">
        <v>51</v>
      </c>
      <c r="O480" s="74"/>
      <c r="P480" s="176">
        <f>O480*H480</f>
        <v>0</v>
      </c>
      <c r="Q480" s="176">
        <v>0</v>
      </c>
      <c r="R480" s="176">
        <f>Q480*H480</f>
        <v>0</v>
      </c>
      <c r="S480" s="176">
        <v>0</v>
      </c>
      <c r="T480" s="177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178" t="s">
        <v>148</v>
      </c>
      <c r="AT480" s="178" t="s">
        <v>129</v>
      </c>
      <c r="AU480" s="178" t="s">
        <v>90</v>
      </c>
      <c r="AY480" s="20" t="s">
        <v>126</v>
      </c>
      <c r="BE480" s="179">
        <f>IF(N480="základní",J480,0)</f>
        <v>0</v>
      </c>
      <c r="BF480" s="179">
        <f>IF(N480="snížená",J480,0)</f>
        <v>0</v>
      </c>
      <c r="BG480" s="179">
        <f>IF(N480="zákl. přenesená",J480,0)</f>
        <v>0</v>
      </c>
      <c r="BH480" s="179">
        <f>IF(N480="sníž. přenesená",J480,0)</f>
        <v>0</v>
      </c>
      <c r="BI480" s="179">
        <f>IF(N480="nulová",J480,0)</f>
        <v>0</v>
      </c>
      <c r="BJ480" s="20" t="s">
        <v>88</v>
      </c>
      <c r="BK480" s="179">
        <f>ROUND(I480*H480,2)</f>
        <v>0</v>
      </c>
      <c r="BL480" s="20" t="s">
        <v>148</v>
      </c>
      <c r="BM480" s="178" t="s">
        <v>830</v>
      </c>
    </row>
    <row r="481" s="2" customFormat="1">
      <c r="A481" s="40"/>
      <c r="B481" s="41"/>
      <c r="C481" s="40"/>
      <c r="D481" s="180" t="s">
        <v>136</v>
      </c>
      <c r="E481" s="40"/>
      <c r="F481" s="181" t="s">
        <v>831</v>
      </c>
      <c r="G481" s="40"/>
      <c r="H481" s="40"/>
      <c r="I481" s="182"/>
      <c r="J481" s="40"/>
      <c r="K481" s="40"/>
      <c r="L481" s="41"/>
      <c r="M481" s="183"/>
      <c r="N481" s="184"/>
      <c r="O481" s="74"/>
      <c r="P481" s="74"/>
      <c r="Q481" s="74"/>
      <c r="R481" s="74"/>
      <c r="S481" s="74"/>
      <c r="T481" s="75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20" t="s">
        <v>136</v>
      </c>
      <c r="AU481" s="20" t="s">
        <v>90</v>
      </c>
    </row>
    <row r="482" s="2" customFormat="1">
      <c r="A482" s="40"/>
      <c r="B482" s="41"/>
      <c r="C482" s="40"/>
      <c r="D482" s="185" t="s">
        <v>137</v>
      </c>
      <c r="E482" s="40"/>
      <c r="F482" s="186" t="s">
        <v>832</v>
      </c>
      <c r="G482" s="40"/>
      <c r="H482" s="40"/>
      <c r="I482" s="182"/>
      <c r="J482" s="40"/>
      <c r="K482" s="40"/>
      <c r="L482" s="41"/>
      <c r="M482" s="187"/>
      <c r="N482" s="188"/>
      <c r="O482" s="189"/>
      <c r="P482" s="189"/>
      <c r="Q482" s="189"/>
      <c r="R482" s="189"/>
      <c r="S482" s="189"/>
      <c r="T482" s="19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20" t="s">
        <v>137</v>
      </c>
      <c r="AU482" s="20" t="s">
        <v>90</v>
      </c>
    </row>
    <row r="483" s="2" customFormat="1" ht="6.96" customHeight="1">
      <c r="A483" s="40"/>
      <c r="B483" s="57"/>
      <c r="C483" s="58"/>
      <c r="D483" s="58"/>
      <c r="E483" s="58"/>
      <c r="F483" s="58"/>
      <c r="G483" s="58"/>
      <c r="H483" s="58"/>
      <c r="I483" s="58"/>
      <c r="J483" s="58"/>
      <c r="K483" s="58"/>
      <c r="L483" s="41"/>
      <c r="M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</row>
  </sheetData>
  <autoFilter ref="C88:K48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1/111211101"/>
    <hyperlink ref="F98" r:id="rId2" display="https://podminky.urs.cz/item/CS_URS_2025_01/113106123"/>
    <hyperlink ref="F102" r:id="rId3" display="https://podminky.urs.cz/item/CS_URS_2025_01/113107152"/>
    <hyperlink ref="F106" r:id="rId4" display="https://podminky.urs.cz/item/CS_URS_2025_01/113107323"/>
    <hyperlink ref="F110" r:id="rId5" display="https://podminky.urs.cz/item/CS_URS_2025_01/113107342"/>
    <hyperlink ref="F114" r:id="rId6" display="https://podminky.urs.cz/item/CS_URS_2025_01/113202111"/>
    <hyperlink ref="F120" r:id="rId7" display="https://podminky.urs.cz/item/CS_URS_2025_01/113204111"/>
    <hyperlink ref="F124" r:id="rId8" display="https://podminky.urs.cz/item/CS_URS_2025_01/115101202"/>
    <hyperlink ref="F128" r:id="rId9" display="https://podminky.urs.cz/item/CS_URS_2025_01/115101302"/>
    <hyperlink ref="F132" r:id="rId10" display="https://podminky.urs.cz/item/CS_URS_2025_01/119001405"/>
    <hyperlink ref="F136" r:id="rId11" display="https://podminky.urs.cz/item/CS_URS_2025_01/119001421"/>
    <hyperlink ref="F140" r:id="rId12" display="https://podminky.urs.cz/item/CS_URS_2025_01/121151113"/>
    <hyperlink ref="F144" r:id="rId13" display="https://podminky.urs.cz/item/CS_URS_2025_01/132154203"/>
    <hyperlink ref="F148" r:id="rId14" display="https://podminky.urs.cz/item/CS_URS_2025_01/132254203"/>
    <hyperlink ref="F152" r:id="rId15" display="https://podminky.urs.cz/item/CS_URS_2025_01/139001101"/>
    <hyperlink ref="F160" r:id="rId16" display="https://podminky.urs.cz/item/CS_URS_2025_01/162351104"/>
    <hyperlink ref="F166" r:id="rId17" display="https://podminky.urs.cz/item/CS_URS_2025_01/119003227"/>
    <hyperlink ref="F170" r:id="rId18" display="https://podminky.urs.cz/item/CS_URS_2025_01/119003228"/>
    <hyperlink ref="F174" r:id="rId19" display="https://podminky.urs.cz/item/CS_URS_2025_01/151101102"/>
    <hyperlink ref="F178" r:id="rId20" display="https://podminky.urs.cz/item/CS_URS_2025_01/151101112"/>
    <hyperlink ref="F182" r:id="rId21" display="https://podminky.urs.cz/item/CS_URS_2025_01/167151111"/>
    <hyperlink ref="F186" r:id="rId22" display="https://podminky.urs.cz/item/CS_URS_2025_01/171251201"/>
    <hyperlink ref="F190" r:id="rId23" display="https://podminky.urs.cz/item/CS_URS_2025_01/174111109"/>
    <hyperlink ref="F194" r:id="rId24" display="https://podminky.urs.cz/item/CS_URS_2025_01/174151101"/>
    <hyperlink ref="F202" r:id="rId25" display="https://podminky.urs.cz/item/CS_URS_2025_01/175151101"/>
    <hyperlink ref="F211" r:id="rId26" display="https://podminky.urs.cz/item/CS_URS_2025_01/212752101"/>
    <hyperlink ref="F226" r:id="rId27" display="https://podminky.urs.cz/item/CS_URS_2025_01/451573111"/>
    <hyperlink ref="F230" r:id="rId28" display="https://podminky.urs.cz/item/CS_URS_2025_01/452313151"/>
    <hyperlink ref="F237" r:id="rId29" display="https://podminky.urs.cz/item/CS_URS_2025_01/452353111"/>
    <hyperlink ref="F244" r:id="rId30" display="https://podminky.urs.cz/item/CS_URS_2025_01/452353112"/>
    <hyperlink ref="F252" r:id="rId31" display="https://podminky.urs.cz/item/CS_URS_2025_01/564261011"/>
    <hyperlink ref="F256" r:id="rId32" display="https://podminky.urs.cz/item/CS_URS_2025_01/564861011"/>
    <hyperlink ref="F260" r:id="rId33" display="https://podminky.urs.cz/item/CS_URS_2025_01/565145111"/>
    <hyperlink ref="F264" r:id="rId34" display="https://podminky.urs.cz/item/CS_URS_2025_01/573111112"/>
    <hyperlink ref="F268" r:id="rId35" display="https://podminky.urs.cz/item/CS_URS_2025_01/573211109"/>
    <hyperlink ref="F272" r:id="rId36" display="https://podminky.urs.cz/item/CS_URS_2025_01/577134111"/>
    <hyperlink ref="F276" r:id="rId37" display="https://podminky.urs.cz/item/CS_URS_2025_01/596211110"/>
    <hyperlink ref="F281" r:id="rId38" display="https://podminky.urs.cz/item/CS_URS_2025_01/850395121"/>
    <hyperlink ref="F285" r:id="rId39" display="https://podminky.urs.cz/item/CS_URS_2025_01/851391131"/>
    <hyperlink ref="F300" r:id="rId40" display="https://podminky.urs.cz/item/CS_URS_2025_01/857242122"/>
    <hyperlink ref="F305" r:id="rId41" display="https://podminky.urs.cz/item/CS_URS_2025_01/857262122"/>
    <hyperlink ref="F312" r:id="rId42" display="https://podminky.urs.cz/item/CS_URS_2025_01/857391131"/>
    <hyperlink ref="F325" r:id="rId43" display="https://podminky.urs.cz/item/CS_URS_2025_01/857394122"/>
    <hyperlink ref="F332" r:id="rId44" display="https://podminky.urs.cz/item/CS_URS_2025_01/871251211"/>
    <hyperlink ref="F338" r:id="rId45" display="https://podminky.urs.cz/item/CS_URS_2025_01/877251101"/>
    <hyperlink ref="F351" r:id="rId46" display="https://podminky.urs.cz/item/CS_URS_2025_01/891261112"/>
    <hyperlink ref="F361" r:id="rId47" display="https://podminky.urs.cz/item/CS_URS_2025_01/892271111"/>
    <hyperlink ref="F365" r:id="rId48" display="https://podminky.urs.cz/item/CS_URS_2025_01/892273122"/>
    <hyperlink ref="F369" r:id="rId49" display="https://podminky.urs.cz/item/CS_URS_2025_01/892372111"/>
    <hyperlink ref="F373" r:id="rId50" display="https://podminky.urs.cz/item/CS_URS_2025_01/892421111"/>
    <hyperlink ref="F377" r:id="rId51" display="https://podminky.urs.cz/item/CS_URS_2025_01/892423122"/>
    <hyperlink ref="F381" r:id="rId52" display="https://podminky.urs.cz/item/CS_URS_2025_01/892442111"/>
    <hyperlink ref="F385" r:id="rId53" display="https://podminky.urs.cz/item/CS_URS_2025_01/899401112"/>
    <hyperlink ref="F395" r:id="rId54" display="https://podminky.urs.cz/item/CS_URS_2025_01/899713111"/>
    <hyperlink ref="F399" r:id="rId55" display="https://podminky.urs.cz/item/CS_URS_2025_01/899721112"/>
    <hyperlink ref="F404" r:id="rId56" display="https://podminky.urs.cz/item/CS_URS_2025_01/899722112"/>
    <hyperlink ref="F419" r:id="rId57" display="https://podminky.urs.cz/item/CS_URS_2025_01/916131213"/>
    <hyperlink ref="F426" r:id="rId58" display="https://podminky.urs.cz/item/CS_URS_2025_01/916132113"/>
    <hyperlink ref="F432" r:id="rId59" display="https://podminky.urs.cz/item/CS_URS_2025_01/916231213"/>
    <hyperlink ref="F438" r:id="rId60" display="https://podminky.urs.cz/item/CS_URS_2025_01/919731121"/>
    <hyperlink ref="F442" r:id="rId61" display="https://podminky.urs.cz/item/CS_URS_2025_01/919732221"/>
    <hyperlink ref="F446" r:id="rId62" display="https://podminky.urs.cz/item/CS_URS_2025_01/919735111"/>
    <hyperlink ref="F450" r:id="rId63" display="https://podminky.urs.cz/item/CS_URS_2025_01/938909311"/>
    <hyperlink ref="F454" r:id="rId64" display="https://podminky.urs.cz/item/CS_URS_2025_01/979054451"/>
    <hyperlink ref="F459" r:id="rId65" display="https://podminky.urs.cz/item/CS_URS_2025_01/997221551"/>
    <hyperlink ref="F462" r:id="rId66" display="https://podminky.urs.cz/item/CS_URS_2025_01/997221559"/>
    <hyperlink ref="F466" r:id="rId67" display="https://podminky.urs.cz/item/CS_URS_2025_01/997221611"/>
    <hyperlink ref="F469" r:id="rId68" display="https://podminky.urs.cz/item/CS_URS_2025_01/997221615"/>
    <hyperlink ref="F473" r:id="rId69" display="https://podminky.urs.cz/item/CS_URS_2025_01/997221645"/>
    <hyperlink ref="F477" r:id="rId70" display="https://podminky.urs.cz/item/CS_URS_2025_01/997221655"/>
    <hyperlink ref="F482" r:id="rId71" display="https://podminky.urs.cz/item/CS_URS_2025_01/998273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90</v>
      </c>
    </row>
    <row r="4" s="1" customFormat="1" ht="24.96" customHeight="1">
      <c r="B4" s="23"/>
      <c r="D4" s="24" t="s">
        <v>98</v>
      </c>
      <c r="L4" s="23"/>
      <c r="M4" s="116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7" t="str">
        <f>'Rekapitulace stavby'!K6</f>
        <v>VODOVOD SEZEMICE - ZÁSOBNÍ ŘAD DN400</v>
      </c>
      <c r="F7" s="33"/>
      <c r="G7" s="33"/>
      <c r="H7" s="33"/>
      <c r="L7" s="23"/>
    </row>
    <row r="8" s="2" customFormat="1" ht="12" customHeight="1">
      <c r="A8" s="40"/>
      <c r="B8" s="41"/>
      <c r="C8" s="40"/>
      <c r="D8" s="33" t="s">
        <v>99</v>
      </c>
      <c r="E8" s="40"/>
      <c r="F8" s="40"/>
      <c r="G8" s="40"/>
      <c r="H8" s="40"/>
      <c r="I8" s="40"/>
      <c r="J8" s="40"/>
      <c r="K8" s="40"/>
      <c r="L8" s="11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1"/>
      <c r="C9" s="40"/>
      <c r="D9" s="40"/>
      <c r="E9" s="64" t="s">
        <v>833</v>
      </c>
      <c r="F9" s="40"/>
      <c r="G9" s="40"/>
      <c r="H9" s="40"/>
      <c r="I9" s="40"/>
      <c r="J9" s="40"/>
      <c r="K9" s="40"/>
      <c r="L9" s="11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11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1"/>
      <c r="C11" s="40"/>
      <c r="D11" s="33" t="s">
        <v>19</v>
      </c>
      <c r="E11" s="40"/>
      <c r="F11" s="28" t="s">
        <v>3</v>
      </c>
      <c r="G11" s="40"/>
      <c r="H11" s="40"/>
      <c r="I11" s="33" t="s">
        <v>21</v>
      </c>
      <c r="J11" s="28" t="s">
        <v>3</v>
      </c>
      <c r="K11" s="40"/>
      <c r="L11" s="11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1"/>
      <c r="C12" s="40"/>
      <c r="D12" s="33" t="s">
        <v>23</v>
      </c>
      <c r="E12" s="40"/>
      <c r="F12" s="28" t="s">
        <v>24</v>
      </c>
      <c r="G12" s="40"/>
      <c r="H12" s="40"/>
      <c r="I12" s="33" t="s">
        <v>25</v>
      </c>
      <c r="J12" s="66" t="str">
        <f>'Rekapitulace stavby'!AN8</f>
        <v>5. 2. 2025</v>
      </c>
      <c r="K12" s="40"/>
      <c r="L12" s="11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1"/>
      <c r="C13" s="40"/>
      <c r="D13" s="40"/>
      <c r="E13" s="40"/>
      <c r="F13" s="40"/>
      <c r="G13" s="40"/>
      <c r="H13" s="40"/>
      <c r="I13" s="40"/>
      <c r="J13" s="40"/>
      <c r="K13" s="40"/>
      <c r="L13" s="11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3" t="s">
        <v>31</v>
      </c>
      <c r="E14" s="40"/>
      <c r="F14" s="40"/>
      <c r="G14" s="40"/>
      <c r="H14" s="40"/>
      <c r="I14" s="33" t="s">
        <v>32</v>
      </c>
      <c r="J14" s="28" t="s">
        <v>33</v>
      </c>
      <c r="K14" s="40"/>
      <c r="L14" s="11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1"/>
      <c r="C15" s="40"/>
      <c r="D15" s="40"/>
      <c r="E15" s="28" t="s">
        <v>34</v>
      </c>
      <c r="F15" s="40"/>
      <c r="G15" s="40"/>
      <c r="H15" s="40"/>
      <c r="I15" s="33" t="s">
        <v>35</v>
      </c>
      <c r="J15" s="28" t="s">
        <v>36</v>
      </c>
      <c r="K15" s="40"/>
      <c r="L15" s="11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1"/>
      <c r="C16" s="40"/>
      <c r="D16" s="40"/>
      <c r="E16" s="40"/>
      <c r="F16" s="40"/>
      <c r="G16" s="40"/>
      <c r="H16" s="40"/>
      <c r="I16" s="40"/>
      <c r="J16" s="40"/>
      <c r="K16" s="40"/>
      <c r="L16" s="11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1"/>
      <c r="C17" s="40"/>
      <c r="D17" s="33" t="s">
        <v>37</v>
      </c>
      <c r="E17" s="40"/>
      <c r="F17" s="40"/>
      <c r="G17" s="40"/>
      <c r="H17" s="40"/>
      <c r="I17" s="33" t="s">
        <v>32</v>
      </c>
      <c r="J17" s="34" t="str">
        <f>'Rekapitulace stavby'!AN13</f>
        <v>Vyplň údaj</v>
      </c>
      <c r="K17" s="40"/>
      <c r="L17" s="11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1"/>
      <c r="C18" s="40"/>
      <c r="D18" s="40"/>
      <c r="E18" s="34" t="str">
        <f>'Rekapitulace stavby'!E14</f>
        <v>Vyplň údaj</v>
      </c>
      <c r="F18" s="28"/>
      <c r="G18" s="28"/>
      <c r="H18" s="28"/>
      <c r="I18" s="33" t="s">
        <v>35</v>
      </c>
      <c r="J18" s="34" t="str">
        <f>'Rekapitulace stavby'!AN14</f>
        <v>Vyplň údaj</v>
      </c>
      <c r="K18" s="40"/>
      <c r="L18" s="11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11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1"/>
      <c r="C20" s="40"/>
      <c r="D20" s="33" t="s">
        <v>39</v>
      </c>
      <c r="E20" s="40"/>
      <c r="F20" s="40"/>
      <c r="G20" s="40"/>
      <c r="H20" s="40"/>
      <c r="I20" s="33" t="s">
        <v>32</v>
      </c>
      <c r="J20" s="28" t="s">
        <v>40</v>
      </c>
      <c r="K20" s="40"/>
      <c r="L20" s="11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1"/>
      <c r="C21" s="40"/>
      <c r="D21" s="40"/>
      <c r="E21" s="28" t="s">
        <v>41</v>
      </c>
      <c r="F21" s="40"/>
      <c r="G21" s="40"/>
      <c r="H21" s="40"/>
      <c r="I21" s="33" t="s">
        <v>35</v>
      </c>
      <c r="J21" s="28" t="s">
        <v>3</v>
      </c>
      <c r="K21" s="40"/>
      <c r="L21" s="11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1"/>
      <c r="C22" s="40"/>
      <c r="D22" s="40"/>
      <c r="E22" s="40"/>
      <c r="F22" s="40"/>
      <c r="G22" s="40"/>
      <c r="H22" s="40"/>
      <c r="I22" s="40"/>
      <c r="J22" s="40"/>
      <c r="K22" s="40"/>
      <c r="L22" s="11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1"/>
      <c r="C23" s="40"/>
      <c r="D23" s="33" t="s">
        <v>43</v>
      </c>
      <c r="E23" s="40"/>
      <c r="F23" s="40"/>
      <c r="G23" s="40"/>
      <c r="H23" s="40"/>
      <c r="I23" s="33" t="s">
        <v>32</v>
      </c>
      <c r="J23" s="28" t="s">
        <v>40</v>
      </c>
      <c r="K23" s="40"/>
      <c r="L23" s="11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1"/>
      <c r="C24" s="40"/>
      <c r="D24" s="40"/>
      <c r="E24" s="28" t="s">
        <v>41</v>
      </c>
      <c r="F24" s="40"/>
      <c r="G24" s="40"/>
      <c r="H24" s="40"/>
      <c r="I24" s="33" t="s">
        <v>35</v>
      </c>
      <c r="J24" s="28" t="s">
        <v>3</v>
      </c>
      <c r="K24" s="40"/>
      <c r="L24" s="11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1"/>
      <c r="C25" s="40"/>
      <c r="D25" s="40"/>
      <c r="E25" s="40"/>
      <c r="F25" s="40"/>
      <c r="G25" s="40"/>
      <c r="H25" s="40"/>
      <c r="I25" s="40"/>
      <c r="J25" s="40"/>
      <c r="K25" s="40"/>
      <c r="L25" s="11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1"/>
      <c r="C26" s="40"/>
      <c r="D26" s="33" t="s">
        <v>44</v>
      </c>
      <c r="E26" s="40"/>
      <c r="F26" s="40"/>
      <c r="G26" s="40"/>
      <c r="H26" s="40"/>
      <c r="I26" s="40"/>
      <c r="J26" s="40"/>
      <c r="K26" s="40"/>
      <c r="L26" s="11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19"/>
      <c r="B27" s="120"/>
      <c r="C27" s="119"/>
      <c r="D27" s="119"/>
      <c r="E27" s="38" t="s">
        <v>45</v>
      </c>
      <c r="F27" s="38"/>
      <c r="G27" s="38"/>
      <c r="H27" s="38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40"/>
      <c r="B28" s="41"/>
      <c r="C28" s="40"/>
      <c r="D28" s="40"/>
      <c r="E28" s="40"/>
      <c r="F28" s="40"/>
      <c r="G28" s="40"/>
      <c r="H28" s="40"/>
      <c r="I28" s="40"/>
      <c r="J28" s="40"/>
      <c r="K28" s="40"/>
      <c r="L28" s="11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1"/>
      <c r="C29" s="40"/>
      <c r="D29" s="86"/>
      <c r="E29" s="86"/>
      <c r="F29" s="86"/>
      <c r="G29" s="86"/>
      <c r="H29" s="86"/>
      <c r="I29" s="86"/>
      <c r="J29" s="86"/>
      <c r="K29" s="86"/>
      <c r="L29" s="11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1"/>
      <c r="C30" s="40"/>
      <c r="D30" s="122" t="s">
        <v>46</v>
      </c>
      <c r="E30" s="40"/>
      <c r="F30" s="40"/>
      <c r="G30" s="40"/>
      <c r="H30" s="40"/>
      <c r="I30" s="40"/>
      <c r="J30" s="92">
        <f>ROUND(J86, 2)</f>
        <v>0</v>
      </c>
      <c r="K30" s="40"/>
      <c r="L30" s="11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86"/>
      <c r="E31" s="86"/>
      <c r="F31" s="86"/>
      <c r="G31" s="86"/>
      <c r="H31" s="86"/>
      <c r="I31" s="86"/>
      <c r="J31" s="86"/>
      <c r="K31" s="86"/>
      <c r="L31" s="11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1"/>
      <c r="C32" s="40"/>
      <c r="D32" s="40"/>
      <c r="E32" s="40"/>
      <c r="F32" s="45" t="s">
        <v>48</v>
      </c>
      <c r="G32" s="40"/>
      <c r="H32" s="40"/>
      <c r="I32" s="45" t="s">
        <v>47</v>
      </c>
      <c r="J32" s="45" t="s">
        <v>49</v>
      </c>
      <c r="K32" s="40"/>
      <c r="L32" s="11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1"/>
      <c r="C33" s="40"/>
      <c r="D33" s="123" t="s">
        <v>50</v>
      </c>
      <c r="E33" s="33" t="s">
        <v>51</v>
      </c>
      <c r="F33" s="124">
        <f>ROUND((SUM(BE86:BE404)),  2)</f>
        <v>0</v>
      </c>
      <c r="G33" s="40"/>
      <c r="H33" s="40"/>
      <c r="I33" s="125">
        <v>0.20999999999999999</v>
      </c>
      <c r="J33" s="124">
        <f>ROUND(((SUM(BE86:BE404))*I33),  2)</f>
        <v>0</v>
      </c>
      <c r="K33" s="40"/>
      <c r="L33" s="11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33" t="s">
        <v>52</v>
      </c>
      <c r="F34" s="124">
        <f>ROUND((SUM(BF86:BF404)),  2)</f>
        <v>0</v>
      </c>
      <c r="G34" s="40"/>
      <c r="H34" s="40"/>
      <c r="I34" s="125">
        <v>0.12</v>
      </c>
      <c r="J34" s="124">
        <f>ROUND(((SUM(BF86:BF404))*I34),  2)</f>
        <v>0</v>
      </c>
      <c r="K34" s="40"/>
      <c r="L34" s="11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1"/>
      <c r="C35" s="40"/>
      <c r="D35" s="40"/>
      <c r="E35" s="33" t="s">
        <v>53</v>
      </c>
      <c r="F35" s="124">
        <f>ROUND((SUM(BG86:BG404)),  2)</f>
        <v>0</v>
      </c>
      <c r="G35" s="40"/>
      <c r="H35" s="40"/>
      <c r="I35" s="125">
        <v>0.20999999999999999</v>
      </c>
      <c r="J35" s="124">
        <f>0</f>
        <v>0</v>
      </c>
      <c r="K35" s="40"/>
      <c r="L35" s="11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1"/>
      <c r="C36" s="40"/>
      <c r="D36" s="40"/>
      <c r="E36" s="33" t="s">
        <v>54</v>
      </c>
      <c r="F36" s="124">
        <f>ROUND((SUM(BH86:BH404)),  2)</f>
        <v>0</v>
      </c>
      <c r="G36" s="40"/>
      <c r="H36" s="40"/>
      <c r="I36" s="125">
        <v>0.12</v>
      </c>
      <c r="J36" s="124">
        <f>0</f>
        <v>0</v>
      </c>
      <c r="K36" s="40"/>
      <c r="L36" s="11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3" t="s">
        <v>55</v>
      </c>
      <c r="F37" s="124">
        <f>ROUND((SUM(BI86:BI404)),  2)</f>
        <v>0</v>
      </c>
      <c r="G37" s="40"/>
      <c r="H37" s="40"/>
      <c r="I37" s="125">
        <v>0</v>
      </c>
      <c r="J37" s="124">
        <f>0</f>
        <v>0</v>
      </c>
      <c r="K37" s="40"/>
      <c r="L37" s="11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1"/>
      <c r="C38" s="40"/>
      <c r="D38" s="40"/>
      <c r="E38" s="40"/>
      <c r="F38" s="40"/>
      <c r="G38" s="40"/>
      <c r="H38" s="40"/>
      <c r="I38" s="40"/>
      <c r="J38" s="40"/>
      <c r="K38" s="40"/>
      <c r="L38" s="11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1"/>
      <c r="C39" s="126"/>
      <c r="D39" s="127" t="s">
        <v>56</v>
      </c>
      <c r="E39" s="78"/>
      <c r="F39" s="78"/>
      <c r="G39" s="128" t="s">
        <v>57</v>
      </c>
      <c r="H39" s="129" t="s">
        <v>58</v>
      </c>
      <c r="I39" s="78"/>
      <c r="J39" s="130">
        <f>SUM(J30:J37)</f>
        <v>0</v>
      </c>
      <c r="K39" s="131"/>
      <c r="L39" s="11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57"/>
      <c r="C40" s="58"/>
      <c r="D40" s="58"/>
      <c r="E40" s="58"/>
      <c r="F40" s="58"/>
      <c r="G40" s="58"/>
      <c r="H40" s="58"/>
      <c r="I40" s="58"/>
      <c r="J40" s="58"/>
      <c r="K40" s="58"/>
      <c r="L40" s="11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59"/>
      <c r="C44" s="60"/>
      <c r="D44" s="60"/>
      <c r="E44" s="60"/>
      <c r="F44" s="60"/>
      <c r="G44" s="60"/>
      <c r="H44" s="60"/>
      <c r="I44" s="60"/>
      <c r="J44" s="60"/>
      <c r="K44" s="60"/>
      <c r="L44" s="11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101</v>
      </c>
      <c r="D45" s="40"/>
      <c r="E45" s="40"/>
      <c r="F45" s="40"/>
      <c r="G45" s="40"/>
      <c r="H45" s="40"/>
      <c r="I45" s="40"/>
      <c r="J45" s="40"/>
      <c r="K45" s="40"/>
      <c r="L45" s="11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0"/>
      <c r="D46" s="40"/>
      <c r="E46" s="40"/>
      <c r="F46" s="40"/>
      <c r="G46" s="40"/>
      <c r="H46" s="40"/>
      <c r="I46" s="40"/>
      <c r="J46" s="40"/>
      <c r="K46" s="40"/>
      <c r="L46" s="11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17</v>
      </c>
      <c r="D47" s="40"/>
      <c r="E47" s="40"/>
      <c r="F47" s="40"/>
      <c r="G47" s="40"/>
      <c r="H47" s="40"/>
      <c r="I47" s="40"/>
      <c r="J47" s="40"/>
      <c r="K47" s="40"/>
      <c r="L47" s="11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0"/>
      <c r="D48" s="40"/>
      <c r="E48" s="117" t="str">
        <f>E7</f>
        <v>VODOVOD SEZEMICE - ZÁSOBNÍ ŘAD DN400</v>
      </c>
      <c r="F48" s="33"/>
      <c r="G48" s="33"/>
      <c r="H48" s="33"/>
      <c r="I48" s="40"/>
      <c r="J48" s="40"/>
      <c r="K48" s="40"/>
      <c r="L48" s="11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99</v>
      </c>
      <c r="D49" s="40"/>
      <c r="E49" s="40"/>
      <c r="F49" s="40"/>
      <c r="G49" s="40"/>
      <c r="H49" s="40"/>
      <c r="I49" s="40"/>
      <c r="J49" s="40"/>
      <c r="K49" s="40"/>
      <c r="L49" s="11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0"/>
      <c r="D50" s="40"/>
      <c r="E50" s="64" t="str">
        <f>E9</f>
        <v xml:space="preserve">VODOVOD_B - ÚSEK B - ZÁSOBNÍ VODOVODNÍ ŘAD DN 400 </v>
      </c>
      <c r="F50" s="40"/>
      <c r="G50" s="40"/>
      <c r="H50" s="40"/>
      <c r="I50" s="40"/>
      <c r="J50" s="40"/>
      <c r="K50" s="40"/>
      <c r="L50" s="11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0"/>
      <c r="D51" s="40"/>
      <c r="E51" s="40"/>
      <c r="F51" s="40"/>
      <c r="G51" s="40"/>
      <c r="H51" s="40"/>
      <c r="I51" s="40"/>
      <c r="J51" s="40"/>
      <c r="K51" s="40"/>
      <c r="L51" s="11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23</v>
      </c>
      <c r="D52" s="40"/>
      <c r="E52" s="40"/>
      <c r="F52" s="28" t="str">
        <f>F12</f>
        <v xml:space="preserve"> </v>
      </c>
      <c r="G52" s="40"/>
      <c r="H52" s="40"/>
      <c r="I52" s="33" t="s">
        <v>25</v>
      </c>
      <c r="J52" s="66" t="str">
        <f>IF(J12="","",J12)</f>
        <v>5. 2. 2025</v>
      </c>
      <c r="K52" s="40"/>
      <c r="L52" s="11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0"/>
      <c r="D53" s="40"/>
      <c r="E53" s="40"/>
      <c r="F53" s="40"/>
      <c r="G53" s="40"/>
      <c r="H53" s="40"/>
      <c r="I53" s="40"/>
      <c r="J53" s="40"/>
      <c r="K53" s="40"/>
      <c r="L53" s="11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31</v>
      </c>
      <c r="D54" s="40"/>
      <c r="E54" s="40"/>
      <c r="F54" s="28" t="str">
        <f>E15</f>
        <v>Vodovody a kanalizace Pardubice, a.s.</v>
      </c>
      <c r="G54" s="40"/>
      <c r="H54" s="40"/>
      <c r="I54" s="33" t="s">
        <v>39</v>
      </c>
      <c r="J54" s="38" t="str">
        <f>E21</f>
        <v>Ing . Pavel Brůna - pbplan Pardubice</v>
      </c>
      <c r="K54" s="40"/>
      <c r="L54" s="11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37</v>
      </c>
      <c r="D55" s="40"/>
      <c r="E55" s="40"/>
      <c r="F55" s="28" t="str">
        <f>IF(E18="","",E18)</f>
        <v>Vyplň údaj</v>
      </c>
      <c r="G55" s="40"/>
      <c r="H55" s="40"/>
      <c r="I55" s="33" t="s">
        <v>43</v>
      </c>
      <c r="J55" s="38" t="str">
        <f>E24</f>
        <v>Ing . Pavel Brůna - pbplan Pardubice</v>
      </c>
      <c r="K55" s="40"/>
      <c r="L55" s="11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0"/>
      <c r="D56" s="40"/>
      <c r="E56" s="40"/>
      <c r="F56" s="40"/>
      <c r="G56" s="40"/>
      <c r="H56" s="40"/>
      <c r="I56" s="40"/>
      <c r="J56" s="40"/>
      <c r="K56" s="40"/>
      <c r="L56" s="11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32" t="s">
        <v>102</v>
      </c>
      <c r="D57" s="126"/>
      <c r="E57" s="126"/>
      <c r="F57" s="126"/>
      <c r="G57" s="126"/>
      <c r="H57" s="126"/>
      <c r="I57" s="126"/>
      <c r="J57" s="133" t="s">
        <v>103</v>
      </c>
      <c r="K57" s="126"/>
      <c r="L57" s="11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0"/>
      <c r="D58" s="40"/>
      <c r="E58" s="40"/>
      <c r="F58" s="40"/>
      <c r="G58" s="40"/>
      <c r="H58" s="40"/>
      <c r="I58" s="40"/>
      <c r="J58" s="40"/>
      <c r="K58" s="40"/>
      <c r="L58" s="11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34" t="s">
        <v>78</v>
      </c>
      <c r="D59" s="40"/>
      <c r="E59" s="40"/>
      <c r="F59" s="40"/>
      <c r="G59" s="40"/>
      <c r="H59" s="40"/>
      <c r="I59" s="40"/>
      <c r="J59" s="92">
        <f>J86</f>
        <v>0</v>
      </c>
      <c r="K59" s="40"/>
      <c r="L59" s="11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20" t="s">
        <v>104</v>
      </c>
    </row>
    <row r="60" s="9" customFormat="1" ht="24.96" customHeight="1">
      <c r="A60" s="9"/>
      <c r="B60" s="135"/>
      <c r="C60" s="9"/>
      <c r="D60" s="136" t="s">
        <v>215</v>
      </c>
      <c r="E60" s="137"/>
      <c r="F60" s="137"/>
      <c r="G60" s="137"/>
      <c r="H60" s="137"/>
      <c r="I60" s="137"/>
      <c r="J60" s="138">
        <f>J87</f>
        <v>0</v>
      </c>
      <c r="K60" s="9"/>
      <c r="L60" s="13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9"/>
      <c r="C61" s="10"/>
      <c r="D61" s="140" t="s">
        <v>216</v>
      </c>
      <c r="E61" s="141"/>
      <c r="F61" s="141"/>
      <c r="G61" s="141"/>
      <c r="H61" s="141"/>
      <c r="I61" s="141"/>
      <c r="J61" s="142">
        <f>J88</f>
        <v>0</v>
      </c>
      <c r="K61" s="10"/>
      <c r="L61" s="13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9"/>
      <c r="C62" s="10"/>
      <c r="D62" s="140" t="s">
        <v>217</v>
      </c>
      <c r="E62" s="141"/>
      <c r="F62" s="141"/>
      <c r="G62" s="141"/>
      <c r="H62" s="141"/>
      <c r="I62" s="141"/>
      <c r="J62" s="142">
        <f>J184</f>
        <v>0</v>
      </c>
      <c r="K62" s="10"/>
      <c r="L62" s="13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9"/>
      <c r="C63" s="10"/>
      <c r="D63" s="140" t="s">
        <v>218</v>
      </c>
      <c r="E63" s="141"/>
      <c r="F63" s="141"/>
      <c r="G63" s="141"/>
      <c r="H63" s="141"/>
      <c r="I63" s="141"/>
      <c r="J63" s="142">
        <f>J189</f>
        <v>0</v>
      </c>
      <c r="K63" s="10"/>
      <c r="L63" s="13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9"/>
      <c r="C64" s="10"/>
      <c r="D64" s="140" t="s">
        <v>219</v>
      </c>
      <c r="E64" s="141"/>
      <c r="F64" s="141"/>
      <c r="G64" s="141"/>
      <c r="H64" s="141"/>
      <c r="I64" s="141"/>
      <c r="J64" s="142">
        <f>J199</f>
        <v>0</v>
      </c>
      <c r="K64" s="10"/>
      <c r="L64" s="13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9"/>
      <c r="C65" s="10"/>
      <c r="D65" s="140" t="s">
        <v>221</v>
      </c>
      <c r="E65" s="141"/>
      <c r="F65" s="141"/>
      <c r="G65" s="141"/>
      <c r="H65" s="141"/>
      <c r="I65" s="141"/>
      <c r="J65" s="142">
        <f>J225</f>
        <v>0</v>
      </c>
      <c r="K65" s="10"/>
      <c r="L65" s="13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9"/>
      <c r="C66" s="10"/>
      <c r="D66" s="140" t="s">
        <v>224</v>
      </c>
      <c r="E66" s="141"/>
      <c r="F66" s="141"/>
      <c r="G66" s="141"/>
      <c r="H66" s="141"/>
      <c r="I66" s="141"/>
      <c r="J66" s="142">
        <f>J401</f>
        <v>0</v>
      </c>
      <c r="K66" s="10"/>
      <c r="L66" s="13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0"/>
      <c r="D67" s="40"/>
      <c r="E67" s="40"/>
      <c r="F67" s="40"/>
      <c r="G67" s="40"/>
      <c r="H67" s="40"/>
      <c r="I67" s="40"/>
      <c r="J67" s="40"/>
      <c r="K67" s="40"/>
      <c r="L67" s="11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11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1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111</v>
      </c>
      <c r="D73" s="40"/>
      <c r="E73" s="40"/>
      <c r="F73" s="40"/>
      <c r="G73" s="40"/>
      <c r="H73" s="40"/>
      <c r="I73" s="40"/>
      <c r="J73" s="40"/>
      <c r="K73" s="40"/>
      <c r="L73" s="11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0"/>
      <c r="D74" s="40"/>
      <c r="E74" s="40"/>
      <c r="F74" s="40"/>
      <c r="G74" s="40"/>
      <c r="H74" s="40"/>
      <c r="I74" s="40"/>
      <c r="J74" s="40"/>
      <c r="K74" s="40"/>
      <c r="L74" s="11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17</v>
      </c>
      <c r="D75" s="40"/>
      <c r="E75" s="40"/>
      <c r="F75" s="40"/>
      <c r="G75" s="40"/>
      <c r="H75" s="40"/>
      <c r="I75" s="40"/>
      <c r="J75" s="40"/>
      <c r="K75" s="40"/>
      <c r="L75" s="11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0"/>
      <c r="D76" s="40"/>
      <c r="E76" s="117" t="str">
        <f>E7</f>
        <v>VODOVOD SEZEMICE - ZÁSOBNÍ ŘAD DN400</v>
      </c>
      <c r="F76" s="33"/>
      <c r="G76" s="33"/>
      <c r="H76" s="33"/>
      <c r="I76" s="40"/>
      <c r="J76" s="40"/>
      <c r="K76" s="40"/>
      <c r="L76" s="11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99</v>
      </c>
      <c r="D77" s="40"/>
      <c r="E77" s="40"/>
      <c r="F77" s="40"/>
      <c r="G77" s="40"/>
      <c r="H77" s="40"/>
      <c r="I77" s="40"/>
      <c r="J77" s="40"/>
      <c r="K77" s="40"/>
      <c r="L77" s="11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30" customHeight="1">
      <c r="A78" s="40"/>
      <c r="B78" s="41"/>
      <c r="C78" s="40"/>
      <c r="D78" s="40"/>
      <c r="E78" s="64" t="str">
        <f>E9</f>
        <v xml:space="preserve">VODOVOD_B - ÚSEK B - ZÁSOBNÍ VODOVODNÍ ŘAD DN 400 </v>
      </c>
      <c r="F78" s="40"/>
      <c r="G78" s="40"/>
      <c r="H78" s="40"/>
      <c r="I78" s="40"/>
      <c r="J78" s="40"/>
      <c r="K78" s="40"/>
      <c r="L78" s="11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0"/>
      <c r="D79" s="40"/>
      <c r="E79" s="40"/>
      <c r="F79" s="40"/>
      <c r="G79" s="40"/>
      <c r="H79" s="40"/>
      <c r="I79" s="40"/>
      <c r="J79" s="40"/>
      <c r="K79" s="40"/>
      <c r="L79" s="11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23</v>
      </c>
      <c r="D80" s="40"/>
      <c r="E80" s="40"/>
      <c r="F80" s="28" t="str">
        <f>F12</f>
        <v xml:space="preserve"> </v>
      </c>
      <c r="G80" s="40"/>
      <c r="H80" s="40"/>
      <c r="I80" s="33" t="s">
        <v>25</v>
      </c>
      <c r="J80" s="66" t="str">
        <f>IF(J12="","",J12)</f>
        <v>5. 2. 2025</v>
      </c>
      <c r="K80" s="40"/>
      <c r="L80" s="11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0"/>
      <c r="D81" s="40"/>
      <c r="E81" s="40"/>
      <c r="F81" s="40"/>
      <c r="G81" s="40"/>
      <c r="H81" s="40"/>
      <c r="I81" s="40"/>
      <c r="J81" s="40"/>
      <c r="K81" s="40"/>
      <c r="L81" s="11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31</v>
      </c>
      <c r="D82" s="40"/>
      <c r="E82" s="40"/>
      <c r="F82" s="28" t="str">
        <f>E15</f>
        <v>Vodovody a kanalizace Pardubice, a.s.</v>
      </c>
      <c r="G82" s="40"/>
      <c r="H82" s="40"/>
      <c r="I82" s="33" t="s">
        <v>39</v>
      </c>
      <c r="J82" s="38" t="str">
        <f>E21</f>
        <v>Ing . Pavel Brůna - pbplan Pardubice</v>
      </c>
      <c r="K82" s="40"/>
      <c r="L82" s="11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37</v>
      </c>
      <c r="D83" s="40"/>
      <c r="E83" s="40"/>
      <c r="F83" s="28" t="str">
        <f>IF(E18="","",E18)</f>
        <v>Vyplň údaj</v>
      </c>
      <c r="G83" s="40"/>
      <c r="H83" s="40"/>
      <c r="I83" s="33" t="s">
        <v>43</v>
      </c>
      <c r="J83" s="38" t="str">
        <f>E24</f>
        <v>Ing . Pavel Brůna - pbplan Pardubice</v>
      </c>
      <c r="K83" s="40"/>
      <c r="L83" s="11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0"/>
      <c r="D84" s="40"/>
      <c r="E84" s="40"/>
      <c r="F84" s="40"/>
      <c r="G84" s="40"/>
      <c r="H84" s="40"/>
      <c r="I84" s="40"/>
      <c r="J84" s="40"/>
      <c r="K84" s="40"/>
      <c r="L84" s="11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43"/>
      <c r="B85" s="144"/>
      <c r="C85" s="145" t="s">
        <v>112</v>
      </c>
      <c r="D85" s="146" t="s">
        <v>65</v>
      </c>
      <c r="E85" s="146" t="s">
        <v>61</v>
      </c>
      <c r="F85" s="146" t="s">
        <v>62</v>
      </c>
      <c r="G85" s="146" t="s">
        <v>113</v>
      </c>
      <c r="H85" s="146" t="s">
        <v>114</v>
      </c>
      <c r="I85" s="146" t="s">
        <v>115</v>
      </c>
      <c r="J85" s="146" t="s">
        <v>103</v>
      </c>
      <c r="K85" s="147" t="s">
        <v>116</v>
      </c>
      <c r="L85" s="148"/>
      <c r="M85" s="82" t="s">
        <v>3</v>
      </c>
      <c r="N85" s="83" t="s">
        <v>50</v>
      </c>
      <c r="O85" s="83" t="s">
        <v>117</v>
      </c>
      <c r="P85" s="83" t="s">
        <v>118</v>
      </c>
      <c r="Q85" s="83" t="s">
        <v>119</v>
      </c>
      <c r="R85" s="83" t="s">
        <v>120</v>
      </c>
      <c r="S85" s="83" t="s">
        <v>121</v>
      </c>
      <c r="T85" s="84" t="s">
        <v>122</v>
      </c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</row>
    <row r="86" s="2" customFormat="1" ht="22.8" customHeight="1">
      <c r="A86" s="40"/>
      <c r="B86" s="41"/>
      <c r="C86" s="89" t="s">
        <v>123</v>
      </c>
      <c r="D86" s="40"/>
      <c r="E86" s="40"/>
      <c r="F86" s="40"/>
      <c r="G86" s="40"/>
      <c r="H86" s="40"/>
      <c r="I86" s="40"/>
      <c r="J86" s="149">
        <f>BK86</f>
        <v>0</v>
      </c>
      <c r="K86" s="40"/>
      <c r="L86" s="41"/>
      <c r="M86" s="85"/>
      <c r="N86" s="70"/>
      <c r="O86" s="86"/>
      <c r="P86" s="150">
        <f>P87</f>
        <v>0</v>
      </c>
      <c r="Q86" s="86"/>
      <c r="R86" s="150">
        <f>R87</f>
        <v>144.60729044000001</v>
      </c>
      <c r="S86" s="86"/>
      <c r="T86" s="151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20" t="s">
        <v>79</v>
      </c>
      <c r="AU86" s="20" t="s">
        <v>104</v>
      </c>
      <c r="BK86" s="152">
        <f>BK87</f>
        <v>0</v>
      </c>
    </row>
    <row r="87" s="12" customFormat="1" ht="25.92" customHeight="1">
      <c r="A87" s="12"/>
      <c r="B87" s="153"/>
      <c r="C87" s="12"/>
      <c r="D87" s="154" t="s">
        <v>79</v>
      </c>
      <c r="E87" s="155" t="s">
        <v>225</v>
      </c>
      <c r="F87" s="155" t="s">
        <v>226</v>
      </c>
      <c r="G87" s="12"/>
      <c r="H87" s="12"/>
      <c r="I87" s="156"/>
      <c r="J87" s="157">
        <f>BK87</f>
        <v>0</v>
      </c>
      <c r="K87" s="12"/>
      <c r="L87" s="153"/>
      <c r="M87" s="158"/>
      <c r="N87" s="159"/>
      <c r="O87" s="159"/>
      <c r="P87" s="160">
        <f>P88+P184+P189+P199+P225+P401</f>
        <v>0</v>
      </c>
      <c r="Q87" s="159"/>
      <c r="R87" s="160">
        <f>R88+R184+R189+R199+R225+R401</f>
        <v>144.60729044000001</v>
      </c>
      <c r="S87" s="159"/>
      <c r="T87" s="161">
        <f>T88+T184+T189+T199+T225+T401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4" t="s">
        <v>88</v>
      </c>
      <c r="AT87" s="162" t="s">
        <v>79</v>
      </c>
      <c r="AU87" s="162" t="s">
        <v>80</v>
      </c>
      <c r="AY87" s="154" t="s">
        <v>126</v>
      </c>
      <c r="BK87" s="163">
        <f>BK88+BK184+BK189+BK199+BK225+BK401</f>
        <v>0</v>
      </c>
    </row>
    <row r="88" s="12" customFormat="1" ht="22.8" customHeight="1">
      <c r="A88" s="12"/>
      <c r="B88" s="153"/>
      <c r="C88" s="12"/>
      <c r="D88" s="154" t="s">
        <v>79</v>
      </c>
      <c r="E88" s="164" t="s">
        <v>88</v>
      </c>
      <c r="F88" s="164" t="s">
        <v>227</v>
      </c>
      <c r="G88" s="12"/>
      <c r="H88" s="12"/>
      <c r="I88" s="156"/>
      <c r="J88" s="165">
        <f>BK88</f>
        <v>0</v>
      </c>
      <c r="K88" s="12"/>
      <c r="L88" s="153"/>
      <c r="M88" s="158"/>
      <c r="N88" s="159"/>
      <c r="O88" s="159"/>
      <c r="P88" s="160">
        <f>SUM(P89:P183)</f>
        <v>0</v>
      </c>
      <c r="Q88" s="159"/>
      <c r="R88" s="160">
        <f>SUM(R89:R183)</f>
        <v>104.34433700000001</v>
      </c>
      <c r="S88" s="159"/>
      <c r="T88" s="161">
        <f>SUM(T89:T183)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4" t="s">
        <v>88</v>
      </c>
      <c r="AT88" s="162" t="s">
        <v>79</v>
      </c>
      <c r="AU88" s="162" t="s">
        <v>88</v>
      </c>
      <c r="AY88" s="154" t="s">
        <v>126</v>
      </c>
      <c r="BK88" s="163">
        <f>SUM(BK89:BK183)</f>
        <v>0</v>
      </c>
    </row>
    <row r="89" s="2" customFormat="1" ht="24.15" customHeight="1">
      <c r="A89" s="40"/>
      <c r="B89" s="166"/>
      <c r="C89" s="167" t="s">
        <v>88</v>
      </c>
      <c r="D89" s="167" t="s">
        <v>129</v>
      </c>
      <c r="E89" s="168" t="s">
        <v>273</v>
      </c>
      <c r="F89" s="169" t="s">
        <v>274</v>
      </c>
      <c r="G89" s="170" t="s">
        <v>275</v>
      </c>
      <c r="H89" s="171">
        <v>120</v>
      </c>
      <c r="I89" s="172"/>
      <c r="J89" s="173">
        <f>ROUND(I89*H89,2)</f>
        <v>0</v>
      </c>
      <c r="K89" s="169" t="s">
        <v>133</v>
      </c>
      <c r="L89" s="41"/>
      <c r="M89" s="174" t="s">
        <v>3</v>
      </c>
      <c r="N89" s="175" t="s">
        <v>51</v>
      </c>
      <c r="O89" s="74"/>
      <c r="P89" s="176">
        <f>O89*H89</f>
        <v>0</v>
      </c>
      <c r="Q89" s="176">
        <v>4.0000000000000003E-05</v>
      </c>
      <c r="R89" s="176">
        <f>Q89*H89</f>
        <v>0.0048000000000000004</v>
      </c>
      <c r="S89" s="176">
        <v>0</v>
      </c>
      <c r="T89" s="17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178" t="s">
        <v>148</v>
      </c>
      <c r="AT89" s="178" t="s">
        <v>129</v>
      </c>
      <c r="AU89" s="178" t="s">
        <v>90</v>
      </c>
      <c r="AY89" s="20" t="s">
        <v>126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20" t="s">
        <v>88</v>
      </c>
      <c r="BK89" s="179">
        <f>ROUND(I89*H89,2)</f>
        <v>0</v>
      </c>
      <c r="BL89" s="20" t="s">
        <v>148</v>
      </c>
      <c r="BM89" s="178" t="s">
        <v>276</v>
      </c>
    </row>
    <row r="90" s="2" customFormat="1">
      <c r="A90" s="40"/>
      <c r="B90" s="41"/>
      <c r="C90" s="40"/>
      <c r="D90" s="180" t="s">
        <v>136</v>
      </c>
      <c r="E90" s="40"/>
      <c r="F90" s="181" t="s">
        <v>277</v>
      </c>
      <c r="G90" s="40"/>
      <c r="H90" s="40"/>
      <c r="I90" s="182"/>
      <c r="J90" s="40"/>
      <c r="K90" s="40"/>
      <c r="L90" s="41"/>
      <c r="M90" s="183"/>
      <c r="N90" s="184"/>
      <c r="O90" s="74"/>
      <c r="P90" s="74"/>
      <c r="Q90" s="74"/>
      <c r="R90" s="74"/>
      <c r="S90" s="74"/>
      <c r="T90" s="75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20" t="s">
        <v>136</v>
      </c>
      <c r="AU90" s="20" t="s">
        <v>90</v>
      </c>
    </row>
    <row r="91" s="2" customFormat="1">
      <c r="A91" s="40"/>
      <c r="B91" s="41"/>
      <c r="C91" s="40"/>
      <c r="D91" s="185" t="s">
        <v>137</v>
      </c>
      <c r="E91" s="40"/>
      <c r="F91" s="186" t="s">
        <v>278</v>
      </c>
      <c r="G91" s="40"/>
      <c r="H91" s="40"/>
      <c r="I91" s="182"/>
      <c r="J91" s="40"/>
      <c r="K91" s="40"/>
      <c r="L91" s="41"/>
      <c r="M91" s="183"/>
      <c r="N91" s="184"/>
      <c r="O91" s="74"/>
      <c r="P91" s="74"/>
      <c r="Q91" s="74"/>
      <c r="R91" s="74"/>
      <c r="S91" s="74"/>
      <c r="T91" s="75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20" t="s">
        <v>137</v>
      </c>
      <c r="AU91" s="20" t="s">
        <v>90</v>
      </c>
    </row>
    <row r="92" s="13" customFormat="1">
      <c r="A92" s="13"/>
      <c r="B92" s="191"/>
      <c r="C92" s="13"/>
      <c r="D92" s="180" t="s">
        <v>234</v>
      </c>
      <c r="E92" s="192" t="s">
        <v>3</v>
      </c>
      <c r="F92" s="193" t="s">
        <v>834</v>
      </c>
      <c r="G92" s="13"/>
      <c r="H92" s="194">
        <v>120</v>
      </c>
      <c r="I92" s="195"/>
      <c r="J92" s="13"/>
      <c r="K92" s="13"/>
      <c r="L92" s="191"/>
      <c r="M92" s="196"/>
      <c r="N92" s="197"/>
      <c r="O92" s="197"/>
      <c r="P92" s="197"/>
      <c r="Q92" s="197"/>
      <c r="R92" s="197"/>
      <c r="S92" s="197"/>
      <c r="T92" s="19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92" t="s">
        <v>234</v>
      </c>
      <c r="AU92" s="192" t="s">
        <v>90</v>
      </c>
      <c r="AV92" s="13" t="s">
        <v>90</v>
      </c>
      <c r="AW92" s="13" t="s">
        <v>42</v>
      </c>
      <c r="AX92" s="13" t="s">
        <v>88</v>
      </c>
      <c r="AY92" s="192" t="s">
        <v>126</v>
      </c>
    </row>
    <row r="93" s="2" customFormat="1" ht="24.15" customHeight="1">
      <c r="A93" s="40"/>
      <c r="B93" s="166"/>
      <c r="C93" s="167" t="s">
        <v>90</v>
      </c>
      <c r="D93" s="167" t="s">
        <v>129</v>
      </c>
      <c r="E93" s="168" t="s">
        <v>280</v>
      </c>
      <c r="F93" s="169" t="s">
        <v>281</v>
      </c>
      <c r="G93" s="170" t="s">
        <v>282</v>
      </c>
      <c r="H93" s="171">
        <v>10</v>
      </c>
      <c r="I93" s="172"/>
      <c r="J93" s="173">
        <f>ROUND(I93*H93,2)</f>
        <v>0</v>
      </c>
      <c r="K93" s="169" t="s">
        <v>133</v>
      </c>
      <c r="L93" s="41"/>
      <c r="M93" s="174" t="s">
        <v>3</v>
      </c>
      <c r="N93" s="175" t="s">
        <v>51</v>
      </c>
      <c r="O93" s="7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178" t="s">
        <v>148</v>
      </c>
      <c r="AT93" s="178" t="s">
        <v>129</v>
      </c>
      <c r="AU93" s="178" t="s">
        <v>90</v>
      </c>
      <c r="AY93" s="20" t="s">
        <v>126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0" t="s">
        <v>88</v>
      </c>
      <c r="BK93" s="179">
        <f>ROUND(I93*H93,2)</f>
        <v>0</v>
      </c>
      <c r="BL93" s="20" t="s">
        <v>148</v>
      </c>
      <c r="BM93" s="178" t="s">
        <v>283</v>
      </c>
    </row>
    <row r="94" s="2" customFormat="1">
      <c r="A94" s="40"/>
      <c r="B94" s="41"/>
      <c r="C94" s="40"/>
      <c r="D94" s="180" t="s">
        <v>136</v>
      </c>
      <c r="E94" s="40"/>
      <c r="F94" s="181" t="s">
        <v>284</v>
      </c>
      <c r="G94" s="40"/>
      <c r="H94" s="40"/>
      <c r="I94" s="182"/>
      <c r="J94" s="40"/>
      <c r="K94" s="40"/>
      <c r="L94" s="41"/>
      <c r="M94" s="183"/>
      <c r="N94" s="184"/>
      <c r="O94" s="74"/>
      <c r="P94" s="74"/>
      <c r="Q94" s="74"/>
      <c r="R94" s="74"/>
      <c r="S94" s="74"/>
      <c r="T94" s="75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20" t="s">
        <v>136</v>
      </c>
      <c r="AU94" s="20" t="s">
        <v>90</v>
      </c>
    </row>
    <row r="95" s="2" customFormat="1">
      <c r="A95" s="40"/>
      <c r="B95" s="41"/>
      <c r="C95" s="40"/>
      <c r="D95" s="185" t="s">
        <v>137</v>
      </c>
      <c r="E95" s="40"/>
      <c r="F95" s="186" t="s">
        <v>285</v>
      </c>
      <c r="G95" s="40"/>
      <c r="H95" s="40"/>
      <c r="I95" s="182"/>
      <c r="J95" s="40"/>
      <c r="K95" s="40"/>
      <c r="L95" s="41"/>
      <c r="M95" s="183"/>
      <c r="N95" s="184"/>
      <c r="O95" s="74"/>
      <c r="P95" s="74"/>
      <c r="Q95" s="74"/>
      <c r="R95" s="74"/>
      <c r="S95" s="74"/>
      <c r="T95" s="75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20" t="s">
        <v>137</v>
      </c>
      <c r="AU95" s="20" t="s">
        <v>90</v>
      </c>
    </row>
    <row r="96" s="13" customFormat="1">
      <c r="A96" s="13"/>
      <c r="B96" s="191"/>
      <c r="C96" s="13"/>
      <c r="D96" s="180" t="s">
        <v>234</v>
      </c>
      <c r="E96" s="192" t="s">
        <v>3</v>
      </c>
      <c r="F96" s="193" t="s">
        <v>182</v>
      </c>
      <c r="G96" s="13"/>
      <c r="H96" s="194">
        <v>10</v>
      </c>
      <c r="I96" s="195"/>
      <c r="J96" s="13"/>
      <c r="K96" s="13"/>
      <c r="L96" s="191"/>
      <c r="M96" s="196"/>
      <c r="N96" s="197"/>
      <c r="O96" s="197"/>
      <c r="P96" s="197"/>
      <c r="Q96" s="197"/>
      <c r="R96" s="197"/>
      <c r="S96" s="197"/>
      <c r="T96" s="19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2" t="s">
        <v>234</v>
      </c>
      <c r="AU96" s="192" t="s">
        <v>90</v>
      </c>
      <c r="AV96" s="13" t="s">
        <v>90</v>
      </c>
      <c r="AW96" s="13" t="s">
        <v>42</v>
      </c>
      <c r="AX96" s="13" t="s">
        <v>88</v>
      </c>
      <c r="AY96" s="192" t="s">
        <v>126</v>
      </c>
    </row>
    <row r="97" s="2" customFormat="1" ht="24.15" customHeight="1">
      <c r="A97" s="40"/>
      <c r="B97" s="166"/>
      <c r="C97" s="167" t="s">
        <v>143</v>
      </c>
      <c r="D97" s="167" t="s">
        <v>129</v>
      </c>
      <c r="E97" s="168" t="s">
        <v>835</v>
      </c>
      <c r="F97" s="169" t="s">
        <v>836</v>
      </c>
      <c r="G97" s="170" t="s">
        <v>260</v>
      </c>
      <c r="H97" s="171">
        <v>4</v>
      </c>
      <c r="I97" s="172"/>
      <c r="J97" s="173">
        <f>ROUND(I97*H97,2)</f>
        <v>0</v>
      </c>
      <c r="K97" s="169" t="s">
        <v>133</v>
      </c>
      <c r="L97" s="41"/>
      <c r="M97" s="174" t="s">
        <v>3</v>
      </c>
      <c r="N97" s="175" t="s">
        <v>51</v>
      </c>
      <c r="O97" s="74"/>
      <c r="P97" s="176">
        <f>O97*H97</f>
        <v>0</v>
      </c>
      <c r="Q97" s="176">
        <v>0.01269</v>
      </c>
      <c r="R97" s="176">
        <f>Q97*H97</f>
        <v>0.05076</v>
      </c>
      <c r="S97" s="176">
        <v>0</v>
      </c>
      <c r="T97" s="17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178" t="s">
        <v>148</v>
      </c>
      <c r="AT97" s="178" t="s">
        <v>129</v>
      </c>
      <c r="AU97" s="178" t="s">
        <v>90</v>
      </c>
      <c r="AY97" s="20" t="s">
        <v>126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88</v>
      </c>
      <c r="BK97" s="179">
        <f>ROUND(I97*H97,2)</f>
        <v>0</v>
      </c>
      <c r="BL97" s="20" t="s">
        <v>148</v>
      </c>
      <c r="BM97" s="178" t="s">
        <v>837</v>
      </c>
    </row>
    <row r="98" s="2" customFormat="1">
      <c r="A98" s="40"/>
      <c r="B98" s="41"/>
      <c r="C98" s="40"/>
      <c r="D98" s="180" t="s">
        <v>136</v>
      </c>
      <c r="E98" s="40"/>
      <c r="F98" s="181" t="s">
        <v>838</v>
      </c>
      <c r="G98" s="40"/>
      <c r="H98" s="40"/>
      <c r="I98" s="182"/>
      <c r="J98" s="40"/>
      <c r="K98" s="40"/>
      <c r="L98" s="41"/>
      <c r="M98" s="183"/>
      <c r="N98" s="184"/>
      <c r="O98" s="74"/>
      <c r="P98" s="74"/>
      <c r="Q98" s="74"/>
      <c r="R98" s="74"/>
      <c r="S98" s="74"/>
      <c r="T98" s="75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20" t="s">
        <v>136</v>
      </c>
      <c r="AU98" s="20" t="s">
        <v>90</v>
      </c>
    </row>
    <row r="99" s="2" customFormat="1">
      <c r="A99" s="40"/>
      <c r="B99" s="41"/>
      <c r="C99" s="40"/>
      <c r="D99" s="185" t="s">
        <v>137</v>
      </c>
      <c r="E99" s="40"/>
      <c r="F99" s="186" t="s">
        <v>839</v>
      </c>
      <c r="G99" s="40"/>
      <c r="H99" s="40"/>
      <c r="I99" s="182"/>
      <c r="J99" s="40"/>
      <c r="K99" s="40"/>
      <c r="L99" s="41"/>
      <c r="M99" s="183"/>
      <c r="N99" s="184"/>
      <c r="O99" s="74"/>
      <c r="P99" s="74"/>
      <c r="Q99" s="74"/>
      <c r="R99" s="74"/>
      <c r="S99" s="74"/>
      <c r="T99" s="75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20" t="s">
        <v>137</v>
      </c>
      <c r="AU99" s="20" t="s">
        <v>90</v>
      </c>
    </row>
    <row r="100" s="13" customFormat="1">
      <c r="A100" s="13"/>
      <c r="B100" s="191"/>
      <c r="C100" s="13"/>
      <c r="D100" s="180" t="s">
        <v>234</v>
      </c>
      <c r="E100" s="192" t="s">
        <v>3</v>
      </c>
      <c r="F100" s="193" t="s">
        <v>840</v>
      </c>
      <c r="G100" s="13"/>
      <c r="H100" s="194">
        <v>4</v>
      </c>
      <c r="I100" s="195"/>
      <c r="J100" s="13"/>
      <c r="K100" s="13"/>
      <c r="L100" s="191"/>
      <c r="M100" s="196"/>
      <c r="N100" s="197"/>
      <c r="O100" s="197"/>
      <c r="P100" s="197"/>
      <c r="Q100" s="197"/>
      <c r="R100" s="197"/>
      <c r="S100" s="197"/>
      <c r="T100" s="19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92" t="s">
        <v>234</v>
      </c>
      <c r="AU100" s="192" t="s">
        <v>90</v>
      </c>
      <c r="AV100" s="13" t="s">
        <v>90</v>
      </c>
      <c r="AW100" s="13" t="s">
        <v>42</v>
      </c>
      <c r="AX100" s="13" t="s">
        <v>88</v>
      </c>
      <c r="AY100" s="192" t="s">
        <v>126</v>
      </c>
    </row>
    <row r="101" s="2" customFormat="1" ht="16.5" customHeight="1">
      <c r="A101" s="40"/>
      <c r="B101" s="166"/>
      <c r="C101" s="167" t="s">
        <v>148</v>
      </c>
      <c r="D101" s="167" t="s">
        <v>129</v>
      </c>
      <c r="E101" s="168" t="s">
        <v>286</v>
      </c>
      <c r="F101" s="169" t="s">
        <v>287</v>
      </c>
      <c r="G101" s="170" t="s">
        <v>260</v>
      </c>
      <c r="H101" s="171">
        <v>1.8999999999999999</v>
      </c>
      <c r="I101" s="172"/>
      <c r="J101" s="173">
        <f>ROUND(I101*H101,2)</f>
        <v>0</v>
      </c>
      <c r="K101" s="169" t="s">
        <v>133</v>
      </c>
      <c r="L101" s="41"/>
      <c r="M101" s="174" t="s">
        <v>3</v>
      </c>
      <c r="N101" s="175" t="s">
        <v>51</v>
      </c>
      <c r="O101" s="74"/>
      <c r="P101" s="176">
        <f>O101*H101</f>
        <v>0</v>
      </c>
      <c r="Q101" s="176">
        <v>0.036900000000000002</v>
      </c>
      <c r="R101" s="176">
        <f>Q101*H101</f>
        <v>0.070110000000000006</v>
      </c>
      <c r="S101" s="176">
        <v>0</v>
      </c>
      <c r="T101" s="17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178" t="s">
        <v>148</v>
      </c>
      <c r="AT101" s="178" t="s">
        <v>129</v>
      </c>
      <c r="AU101" s="178" t="s">
        <v>90</v>
      </c>
      <c r="AY101" s="20" t="s">
        <v>126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0" t="s">
        <v>88</v>
      </c>
      <c r="BK101" s="179">
        <f>ROUND(I101*H101,2)</f>
        <v>0</v>
      </c>
      <c r="BL101" s="20" t="s">
        <v>148</v>
      </c>
      <c r="BM101" s="178" t="s">
        <v>841</v>
      </c>
    </row>
    <row r="102" s="2" customFormat="1">
      <c r="A102" s="40"/>
      <c r="B102" s="41"/>
      <c r="C102" s="40"/>
      <c r="D102" s="180" t="s">
        <v>136</v>
      </c>
      <c r="E102" s="40"/>
      <c r="F102" s="181" t="s">
        <v>289</v>
      </c>
      <c r="G102" s="40"/>
      <c r="H102" s="40"/>
      <c r="I102" s="182"/>
      <c r="J102" s="40"/>
      <c r="K102" s="40"/>
      <c r="L102" s="41"/>
      <c r="M102" s="183"/>
      <c r="N102" s="184"/>
      <c r="O102" s="74"/>
      <c r="P102" s="74"/>
      <c r="Q102" s="74"/>
      <c r="R102" s="74"/>
      <c r="S102" s="74"/>
      <c r="T102" s="75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20" t="s">
        <v>136</v>
      </c>
      <c r="AU102" s="20" t="s">
        <v>90</v>
      </c>
    </row>
    <row r="103" s="2" customFormat="1">
      <c r="A103" s="40"/>
      <c r="B103" s="41"/>
      <c r="C103" s="40"/>
      <c r="D103" s="185" t="s">
        <v>137</v>
      </c>
      <c r="E103" s="40"/>
      <c r="F103" s="186" t="s">
        <v>290</v>
      </c>
      <c r="G103" s="40"/>
      <c r="H103" s="40"/>
      <c r="I103" s="182"/>
      <c r="J103" s="40"/>
      <c r="K103" s="40"/>
      <c r="L103" s="41"/>
      <c r="M103" s="183"/>
      <c r="N103" s="184"/>
      <c r="O103" s="74"/>
      <c r="P103" s="74"/>
      <c r="Q103" s="74"/>
      <c r="R103" s="74"/>
      <c r="S103" s="74"/>
      <c r="T103" s="75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20" t="s">
        <v>137</v>
      </c>
      <c r="AU103" s="20" t="s">
        <v>90</v>
      </c>
    </row>
    <row r="104" s="13" customFormat="1">
      <c r="A104" s="13"/>
      <c r="B104" s="191"/>
      <c r="C104" s="13"/>
      <c r="D104" s="180" t="s">
        <v>234</v>
      </c>
      <c r="E104" s="192" t="s">
        <v>3</v>
      </c>
      <c r="F104" s="193" t="s">
        <v>842</v>
      </c>
      <c r="G104" s="13"/>
      <c r="H104" s="194">
        <v>1.8999999999999999</v>
      </c>
      <c r="I104" s="195"/>
      <c r="J104" s="13"/>
      <c r="K104" s="13"/>
      <c r="L104" s="191"/>
      <c r="M104" s="196"/>
      <c r="N104" s="197"/>
      <c r="O104" s="197"/>
      <c r="P104" s="197"/>
      <c r="Q104" s="197"/>
      <c r="R104" s="197"/>
      <c r="S104" s="197"/>
      <c r="T104" s="19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2" t="s">
        <v>234</v>
      </c>
      <c r="AU104" s="192" t="s">
        <v>90</v>
      </c>
      <c r="AV104" s="13" t="s">
        <v>90</v>
      </c>
      <c r="AW104" s="13" t="s">
        <v>42</v>
      </c>
      <c r="AX104" s="13" t="s">
        <v>88</v>
      </c>
      <c r="AY104" s="192" t="s">
        <v>126</v>
      </c>
    </row>
    <row r="105" s="2" customFormat="1" ht="24.15" customHeight="1">
      <c r="A105" s="40"/>
      <c r="B105" s="166"/>
      <c r="C105" s="167" t="s">
        <v>125</v>
      </c>
      <c r="D105" s="167" t="s">
        <v>129</v>
      </c>
      <c r="E105" s="168" t="s">
        <v>298</v>
      </c>
      <c r="F105" s="169" t="s">
        <v>299</v>
      </c>
      <c r="G105" s="170" t="s">
        <v>230</v>
      </c>
      <c r="H105" s="171">
        <v>354</v>
      </c>
      <c r="I105" s="172"/>
      <c r="J105" s="173">
        <f>ROUND(I105*H105,2)</f>
        <v>0</v>
      </c>
      <c r="K105" s="169" t="s">
        <v>133</v>
      </c>
      <c r="L105" s="41"/>
      <c r="M105" s="174" t="s">
        <v>3</v>
      </c>
      <c r="N105" s="175" t="s">
        <v>51</v>
      </c>
      <c r="O105" s="74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178" t="s">
        <v>148</v>
      </c>
      <c r="AT105" s="178" t="s">
        <v>129</v>
      </c>
      <c r="AU105" s="178" t="s">
        <v>90</v>
      </c>
      <c r="AY105" s="20" t="s">
        <v>126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20" t="s">
        <v>88</v>
      </c>
      <c r="BK105" s="179">
        <f>ROUND(I105*H105,2)</f>
        <v>0</v>
      </c>
      <c r="BL105" s="20" t="s">
        <v>148</v>
      </c>
      <c r="BM105" s="178" t="s">
        <v>300</v>
      </c>
    </row>
    <row r="106" s="2" customFormat="1">
      <c r="A106" s="40"/>
      <c r="B106" s="41"/>
      <c r="C106" s="40"/>
      <c r="D106" s="180" t="s">
        <v>136</v>
      </c>
      <c r="E106" s="40"/>
      <c r="F106" s="181" t="s">
        <v>301</v>
      </c>
      <c r="G106" s="40"/>
      <c r="H106" s="40"/>
      <c r="I106" s="182"/>
      <c r="J106" s="40"/>
      <c r="K106" s="40"/>
      <c r="L106" s="41"/>
      <c r="M106" s="183"/>
      <c r="N106" s="184"/>
      <c r="O106" s="74"/>
      <c r="P106" s="74"/>
      <c r="Q106" s="74"/>
      <c r="R106" s="74"/>
      <c r="S106" s="74"/>
      <c r="T106" s="75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20" t="s">
        <v>136</v>
      </c>
      <c r="AU106" s="20" t="s">
        <v>90</v>
      </c>
    </row>
    <row r="107" s="2" customFormat="1">
      <c r="A107" s="40"/>
      <c r="B107" s="41"/>
      <c r="C107" s="40"/>
      <c r="D107" s="185" t="s">
        <v>137</v>
      </c>
      <c r="E107" s="40"/>
      <c r="F107" s="186" t="s">
        <v>302</v>
      </c>
      <c r="G107" s="40"/>
      <c r="H107" s="40"/>
      <c r="I107" s="182"/>
      <c r="J107" s="40"/>
      <c r="K107" s="40"/>
      <c r="L107" s="41"/>
      <c r="M107" s="183"/>
      <c r="N107" s="184"/>
      <c r="O107" s="74"/>
      <c r="P107" s="74"/>
      <c r="Q107" s="74"/>
      <c r="R107" s="74"/>
      <c r="S107" s="74"/>
      <c r="T107" s="75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20" t="s">
        <v>137</v>
      </c>
      <c r="AU107" s="20" t="s">
        <v>90</v>
      </c>
    </row>
    <row r="108" s="13" customFormat="1">
      <c r="A108" s="13"/>
      <c r="B108" s="191"/>
      <c r="C108" s="13"/>
      <c r="D108" s="180" t="s">
        <v>234</v>
      </c>
      <c r="E108" s="192" t="s">
        <v>3</v>
      </c>
      <c r="F108" s="193" t="s">
        <v>843</v>
      </c>
      <c r="G108" s="13"/>
      <c r="H108" s="194">
        <v>354</v>
      </c>
      <c r="I108" s="195"/>
      <c r="J108" s="13"/>
      <c r="K108" s="13"/>
      <c r="L108" s="191"/>
      <c r="M108" s="196"/>
      <c r="N108" s="197"/>
      <c r="O108" s="197"/>
      <c r="P108" s="197"/>
      <c r="Q108" s="197"/>
      <c r="R108" s="197"/>
      <c r="S108" s="197"/>
      <c r="T108" s="19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2" t="s">
        <v>234</v>
      </c>
      <c r="AU108" s="192" t="s">
        <v>90</v>
      </c>
      <c r="AV108" s="13" t="s">
        <v>90</v>
      </c>
      <c r="AW108" s="13" t="s">
        <v>42</v>
      </c>
      <c r="AX108" s="13" t="s">
        <v>88</v>
      </c>
      <c r="AY108" s="192" t="s">
        <v>126</v>
      </c>
    </row>
    <row r="109" s="2" customFormat="1" ht="33" customHeight="1">
      <c r="A109" s="40"/>
      <c r="B109" s="166"/>
      <c r="C109" s="167" t="s">
        <v>159</v>
      </c>
      <c r="D109" s="167" t="s">
        <v>129</v>
      </c>
      <c r="E109" s="168" t="s">
        <v>844</v>
      </c>
      <c r="F109" s="169" t="s">
        <v>845</v>
      </c>
      <c r="G109" s="170" t="s">
        <v>306</v>
      </c>
      <c r="H109" s="171">
        <v>255.58799999999999</v>
      </c>
      <c r="I109" s="172"/>
      <c r="J109" s="173">
        <f>ROUND(I109*H109,2)</f>
        <v>0</v>
      </c>
      <c r="K109" s="169" t="s">
        <v>133</v>
      </c>
      <c r="L109" s="41"/>
      <c r="M109" s="174" t="s">
        <v>3</v>
      </c>
      <c r="N109" s="175" t="s">
        <v>51</v>
      </c>
      <c r="O109" s="74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178" t="s">
        <v>148</v>
      </c>
      <c r="AT109" s="178" t="s">
        <v>129</v>
      </c>
      <c r="AU109" s="178" t="s">
        <v>90</v>
      </c>
      <c r="AY109" s="20" t="s">
        <v>126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20" t="s">
        <v>88</v>
      </c>
      <c r="BK109" s="179">
        <f>ROUND(I109*H109,2)</f>
        <v>0</v>
      </c>
      <c r="BL109" s="20" t="s">
        <v>148</v>
      </c>
      <c r="BM109" s="178" t="s">
        <v>846</v>
      </c>
    </row>
    <row r="110" s="2" customFormat="1">
      <c r="A110" s="40"/>
      <c r="B110" s="41"/>
      <c r="C110" s="40"/>
      <c r="D110" s="180" t="s">
        <v>136</v>
      </c>
      <c r="E110" s="40"/>
      <c r="F110" s="181" t="s">
        <v>847</v>
      </c>
      <c r="G110" s="40"/>
      <c r="H110" s="40"/>
      <c r="I110" s="182"/>
      <c r="J110" s="40"/>
      <c r="K110" s="40"/>
      <c r="L110" s="41"/>
      <c r="M110" s="183"/>
      <c r="N110" s="184"/>
      <c r="O110" s="74"/>
      <c r="P110" s="74"/>
      <c r="Q110" s="74"/>
      <c r="R110" s="74"/>
      <c r="S110" s="74"/>
      <c r="T110" s="75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20" t="s">
        <v>136</v>
      </c>
      <c r="AU110" s="20" t="s">
        <v>90</v>
      </c>
    </row>
    <row r="111" s="2" customFormat="1">
      <c r="A111" s="40"/>
      <c r="B111" s="41"/>
      <c r="C111" s="40"/>
      <c r="D111" s="185" t="s">
        <v>137</v>
      </c>
      <c r="E111" s="40"/>
      <c r="F111" s="186" t="s">
        <v>848</v>
      </c>
      <c r="G111" s="40"/>
      <c r="H111" s="40"/>
      <c r="I111" s="182"/>
      <c r="J111" s="40"/>
      <c r="K111" s="40"/>
      <c r="L111" s="41"/>
      <c r="M111" s="183"/>
      <c r="N111" s="184"/>
      <c r="O111" s="74"/>
      <c r="P111" s="74"/>
      <c r="Q111" s="74"/>
      <c r="R111" s="74"/>
      <c r="S111" s="74"/>
      <c r="T111" s="75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20" t="s">
        <v>137</v>
      </c>
      <c r="AU111" s="20" t="s">
        <v>90</v>
      </c>
    </row>
    <row r="112" s="13" customFormat="1">
      <c r="A112" s="13"/>
      <c r="B112" s="191"/>
      <c r="C112" s="13"/>
      <c r="D112" s="180" t="s">
        <v>234</v>
      </c>
      <c r="E112" s="192" t="s">
        <v>3</v>
      </c>
      <c r="F112" s="193" t="s">
        <v>849</v>
      </c>
      <c r="G112" s="13"/>
      <c r="H112" s="194">
        <v>255.58799999999999</v>
      </c>
      <c r="I112" s="195"/>
      <c r="J112" s="13"/>
      <c r="K112" s="13"/>
      <c r="L112" s="191"/>
      <c r="M112" s="196"/>
      <c r="N112" s="197"/>
      <c r="O112" s="197"/>
      <c r="P112" s="197"/>
      <c r="Q112" s="197"/>
      <c r="R112" s="197"/>
      <c r="S112" s="197"/>
      <c r="T112" s="19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2" t="s">
        <v>234</v>
      </c>
      <c r="AU112" s="192" t="s">
        <v>90</v>
      </c>
      <c r="AV112" s="13" t="s">
        <v>90</v>
      </c>
      <c r="AW112" s="13" t="s">
        <v>42</v>
      </c>
      <c r="AX112" s="13" t="s">
        <v>88</v>
      </c>
      <c r="AY112" s="192" t="s">
        <v>126</v>
      </c>
    </row>
    <row r="113" s="2" customFormat="1" ht="33" customHeight="1">
      <c r="A113" s="40"/>
      <c r="B113" s="166"/>
      <c r="C113" s="167" t="s">
        <v>164</v>
      </c>
      <c r="D113" s="167" t="s">
        <v>129</v>
      </c>
      <c r="E113" s="168" t="s">
        <v>850</v>
      </c>
      <c r="F113" s="169" t="s">
        <v>851</v>
      </c>
      <c r="G113" s="170" t="s">
        <v>306</v>
      </c>
      <c r="H113" s="171">
        <v>170.392</v>
      </c>
      <c r="I113" s="172"/>
      <c r="J113" s="173">
        <f>ROUND(I113*H113,2)</f>
        <v>0</v>
      </c>
      <c r="K113" s="169" t="s">
        <v>133</v>
      </c>
      <c r="L113" s="41"/>
      <c r="M113" s="174" t="s">
        <v>3</v>
      </c>
      <c r="N113" s="175" t="s">
        <v>51</v>
      </c>
      <c r="O113" s="74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178" t="s">
        <v>148</v>
      </c>
      <c r="AT113" s="178" t="s">
        <v>129</v>
      </c>
      <c r="AU113" s="178" t="s">
        <v>90</v>
      </c>
      <c r="AY113" s="20" t="s">
        <v>126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20" t="s">
        <v>88</v>
      </c>
      <c r="BK113" s="179">
        <f>ROUND(I113*H113,2)</f>
        <v>0</v>
      </c>
      <c r="BL113" s="20" t="s">
        <v>148</v>
      </c>
      <c r="BM113" s="178" t="s">
        <v>852</v>
      </c>
    </row>
    <row r="114" s="2" customFormat="1">
      <c r="A114" s="40"/>
      <c r="B114" s="41"/>
      <c r="C114" s="40"/>
      <c r="D114" s="180" t="s">
        <v>136</v>
      </c>
      <c r="E114" s="40"/>
      <c r="F114" s="181" t="s">
        <v>853</v>
      </c>
      <c r="G114" s="40"/>
      <c r="H114" s="40"/>
      <c r="I114" s="182"/>
      <c r="J114" s="40"/>
      <c r="K114" s="40"/>
      <c r="L114" s="41"/>
      <c r="M114" s="183"/>
      <c r="N114" s="184"/>
      <c r="O114" s="74"/>
      <c r="P114" s="74"/>
      <c r="Q114" s="74"/>
      <c r="R114" s="74"/>
      <c r="S114" s="74"/>
      <c r="T114" s="75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20" t="s">
        <v>136</v>
      </c>
      <c r="AU114" s="20" t="s">
        <v>90</v>
      </c>
    </row>
    <row r="115" s="2" customFormat="1">
      <c r="A115" s="40"/>
      <c r="B115" s="41"/>
      <c r="C115" s="40"/>
      <c r="D115" s="185" t="s">
        <v>137</v>
      </c>
      <c r="E115" s="40"/>
      <c r="F115" s="186" t="s">
        <v>854</v>
      </c>
      <c r="G115" s="40"/>
      <c r="H115" s="40"/>
      <c r="I115" s="182"/>
      <c r="J115" s="40"/>
      <c r="K115" s="40"/>
      <c r="L115" s="41"/>
      <c r="M115" s="183"/>
      <c r="N115" s="184"/>
      <c r="O115" s="74"/>
      <c r="P115" s="74"/>
      <c r="Q115" s="74"/>
      <c r="R115" s="74"/>
      <c r="S115" s="74"/>
      <c r="T115" s="75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20" t="s">
        <v>137</v>
      </c>
      <c r="AU115" s="20" t="s">
        <v>90</v>
      </c>
    </row>
    <row r="116" s="13" customFormat="1">
      <c r="A116" s="13"/>
      <c r="B116" s="191"/>
      <c r="C116" s="13"/>
      <c r="D116" s="180" t="s">
        <v>234</v>
      </c>
      <c r="E116" s="192" t="s">
        <v>3</v>
      </c>
      <c r="F116" s="193" t="s">
        <v>855</v>
      </c>
      <c r="G116" s="13"/>
      <c r="H116" s="194">
        <v>170.392</v>
      </c>
      <c r="I116" s="195"/>
      <c r="J116" s="13"/>
      <c r="K116" s="13"/>
      <c r="L116" s="191"/>
      <c r="M116" s="196"/>
      <c r="N116" s="197"/>
      <c r="O116" s="197"/>
      <c r="P116" s="197"/>
      <c r="Q116" s="197"/>
      <c r="R116" s="197"/>
      <c r="S116" s="197"/>
      <c r="T116" s="19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234</v>
      </c>
      <c r="AU116" s="192" t="s">
        <v>90</v>
      </c>
      <c r="AV116" s="13" t="s">
        <v>90</v>
      </c>
      <c r="AW116" s="13" t="s">
        <v>42</v>
      </c>
      <c r="AX116" s="13" t="s">
        <v>88</v>
      </c>
      <c r="AY116" s="192" t="s">
        <v>126</v>
      </c>
    </row>
    <row r="117" s="2" customFormat="1" ht="24.15" customHeight="1">
      <c r="A117" s="40"/>
      <c r="B117" s="166"/>
      <c r="C117" s="167" t="s">
        <v>169</v>
      </c>
      <c r="D117" s="167" t="s">
        <v>129</v>
      </c>
      <c r="E117" s="168" t="s">
        <v>317</v>
      </c>
      <c r="F117" s="169" t="s">
        <v>318</v>
      </c>
      <c r="G117" s="170" t="s">
        <v>306</v>
      </c>
      <c r="H117" s="171">
        <v>26.98</v>
      </c>
      <c r="I117" s="172"/>
      <c r="J117" s="173">
        <f>ROUND(I117*H117,2)</f>
        <v>0</v>
      </c>
      <c r="K117" s="169" t="s">
        <v>133</v>
      </c>
      <c r="L117" s="41"/>
      <c r="M117" s="174" t="s">
        <v>3</v>
      </c>
      <c r="N117" s="175" t="s">
        <v>51</v>
      </c>
      <c r="O117" s="74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178" t="s">
        <v>148</v>
      </c>
      <c r="AT117" s="178" t="s">
        <v>129</v>
      </c>
      <c r="AU117" s="178" t="s">
        <v>90</v>
      </c>
      <c r="AY117" s="20" t="s">
        <v>126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20" t="s">
        <v>88</v>
      </c>
      <c r="BK117" s="179">
        <f>ROUND(I117*H117,2)</f>
        <v>0</v>
      </c>
      <c r="BL117" s="20" t="s">
        <v>148</v>
      </c>
      <c r="BM117" s="178" t="s">
        <v>319</v>
      </c>
    </row>
    <row r="118" s="2" customFormat="1">
      <c r="A118" s="40"/>
      <c r="B118" s="41"/>
      <c r="C118" s="40"/>
      <c r="D118" s="180" t="s">
        <v>136</v>
      </c>
      <c r="E118" s="40"/>
      <c r="F118" s="181" t="s">
        <v>320</v>
      </c>
      <c r="G118" s="40"/>
      <c r="H118" s="40"/>
      <c r="I118" s="182"/>
      <c r="J118" s="40"/>
      <c r="K118" s="40"/>
      <c r="L118" s="41"/>
      <c r="M118" s="183"/>
      <c r="N118" s="184"/>
      <c r="O118" s="74"/>
      <c r="P118" s="74"/>
      <c r="Q118" s="74"/>
      <c r="R118" s="74"/>
      <c r="S118" s="74"/>
      <c r="T118" s="75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20" t="s">
        <v>136</v>
      </c>
      <c r="AU118" s="20" t="s">
        <v>90</v>
      </c>
    </row>
    <row r="119" s="2" customFormat="1">
      <c r="A119" s="40"/>
      <c r="B119" s="41"/>
      <c r="C119" s="40"/>
      <c r="D119" s="185" t="s">
        <v>137</v>
      </c>
      <c r="E119" s="40"/>
      <c r="F119" s="186" t="s">
        <v>321</v>
      </c>
      <c r="G119" s="40"/>
      <c r="H119" s="40"/>
      <c r="I119" s="182"/>
      <c r="J119" s="40"/>
      <c r="K119" s="40"/>
      <c r="L119" s="41"/>
      <c r="M119" s="183"/>
      <c r="N119" s="184"/>
      <c r="O119" s="74"/>
      <c r="P119" s="74"/>
      <c r="Q119" s="74"/>
      <c r="R119" s="74"/>
      <c r="S119" s="74"/>
      <c r="T119" s="75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20" t="s">
        <v>137</v>
      </c>
      <c r="AU119" s="20" t="s">
        <v>90</v>
      </c>
    </row>
    <row r="120" s="13" customFormat="1">
      <c r="A120" s="13"/>
      <c r="B120" s="191"/>
      <c r="C120" s="13"/>
      <c r="D120" s="180" t="s">
        <v>234</v>
      </c>
      <c r="E120" s="192" t="s">
        <v>3</v>
      </c>
      <c r="F120" s="193" t="s">
        <v>856</v>
      </c>
      <c r="G120" s="13"/>
      <c r="H120" s="194">
        <v>1.1399999999999999</v>
      </c>
      <c r="I120" s="195"/>
      <c r="J120" s="13"/>
      <c r="K120" s="13"/>
      <c r="L120" s="191"/>
      <c r="M120" s="196"/>
      <c r="N120" s="197"/>
      <c r="O120" s="197"/>
      <c r="P120" s="197"/>
      <c r="Q120" s="197"/>
      <c r="R120" s="197"/>
      <c r="S120" s="197"/>
      <c r="T120" s="19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2" t="s">
        <v>234</v>
      </c>
      <c r="AU120" s="192" t="s">
        <v>90</v>
      </c>
      <c r="AV120" s="13" t="s">
        <v>90</v>
      </c>
      <c r="AW120" s="13" t="s">
        <v>42</v>
      </c>
      <c r="AX120" s="13" t="s">
        <v>80</v>
      </c>
      <c r="AY120" s="192" t="s">
        <v>126</v>
      </c>
    </row>
    <row r="121" s="13" customFormat="1">
      <c r="A121" s="13"/>
      <c r="B121" s="191"/>
      <c r="C121" s="13"/>
      <c r="D121" s="180" t="s">
        <v>234</v>
      </c>
      <c r="E121" s="192" t="s">
        <v>3</v>
      </c>
      <c r="F121" s="193" t="s">
        <v>323</v>
      </c>
      <c r="G121" s="13"/>
      <c r="H121" s="194">
        <v>3.04</v>
      </c>
      <c r="I121" s="195"/>
      <c r="J121" s="13"/>
      <c r="K121" s="13"/>
      <c r="L121" s="191"/>
      <c r="M121" s="196"/>
      <c r="N121" s="197"/>
      <c r="O121" s="197"/>
      <c r="P121" s="197"/>
      <c r="Q121" s="197"/>
      <c r="R121" s="197"/>
      <c r="S121" s="197"/>
      <c r="T121" s="19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92" t="s">
        <v>234</v>
      </c>
      <c r="AU121" s="192" t="s">
        <v>90</v>
      </c>
      <c r="AV121" s="13" t="s">
        <v>90</v>
      </c>
      <c r="AW121" s="13" t="s">
        <v>42</v>
      </c>
      <c r="AX121" s="13" t="s">
        <v>80</v>
      </c>
      <c r="AY121" s="192" t="s">
        <v>126</v>
      </c>
    </row>
    <row r="122" s="13" customFormat="1">
      <c r="A122" s="13"/>
      <c r="B122" s="191"/>
      <c r="C122" s="13"/>
      <c r="D122" s="180" t="s">
        <v>234</v>
      </c>
      <c r="E122" s="192" t="s">
        <v>3</v>
      </c>
      <c r="F122" s="193" t="s">
        <v>324</v>
      </c>
      <c r="G122" s="13"/>
      <c r="H122" s="194">
        <v>7.5999999999999996</v>
      </c>
      <c r="I122" s="195"/>
      <c r="J122" s="13"/>
      <c r="K122" s="13"/>
      <c r="L122" s="191"/>
      <c r="M122" s="196"/>
      <c r="N122" s="197"/>
      <c r="O122" s="197"/>
      <c r="P122" s="197"/>
      <c r="Q122" s="197"/>
      <c r="R122" s="197"/>
      <c r="S122" s="197"/>
      <c r="T122" s="19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2" t="s">
        <v>234</v>
      </c>
      <c r="AU122" s="192" t="s">
        <v>90</v>
      </c>
      <c r="AV122" s="13" t="s">
        <v>90</v>
      </c>
      <c r="AW122" s="13" t="s">
        <v>42</v>
      </c>
      <c r="AX122" s="13" t="s">
        <v>80</v>
      </c>
      <c r="AY122" s="192" t="s">
        <v>126</v>
      </c>
    </row>
    <row r="123" s="13" customFormat="1">
      <c r="A123" s="13"/>
      <c r="B123" s="191"/>
      <c r="C123" s="13"/>
      <c r="D123" s="180" t="s">
        <v>234</v>
      </c>
      <c r="E123" s="192" t="s">
        <v>3</v>
      </c>
      <c r="F123" s="193" t="s">
        <v>325</v>
      </c>
      <c r="G123" s="13"/>
      <c r="H123" s="194">
        <v>15.199999999999999</v>
      </c>
      <c r="I123" s="195"/>
      <c r="J123" s="13"/>
      <c r="K123" s="13"/>
      <c r="L123" s="191"/>
      <c r="M123" s="196"/>
      <c r="N123" s="197"/>
      <c r="O123" s="197"/>
      <c r="P123" s="197"/>
      <c r="Q123" s="197"/>
      <c r="R123" s="197"/>
      <c r="S123" s="197"/>
      <c r="T123" s="19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2" t="s">
        <v>234</v>
      </c>
      <c r="AU123" s="192" t="s">
        <v>90</v>
      </c>
      <c r="AV123" s="13" t="s">
        <v>90</v>
      </c>
      <c r="AW123" s="13" t="s">
        <v>42</v>
      </c>
      <c r="AX123" s="13" t="s">
        <v>80</v>
      </c>
      <c r="AY123" s="192" t="s">
        <v>126</v>
      </c>
    </row>
    <row r="124" s="14" customFormat="1">
      <c r="A124" s="14"/>
      <c r="B124" s="199"/>
      <c r="C124" s="14"/>
      <c r="D124" s="180" t="s">
        <v>234</v>
      </c>
      <c r="E124" s="200" t="s">
        <v>3</v>
      </c>
      <c r="F124" s="201" t="s">
        <v>266</v>
      </c>
      <c r="G124" s="14"/>
      <c r="H124" s="202">
        <v>26.98</v>
      </c>
      <c r="I124" s="203"/>
      <c r="J124" s="14"/>
      <c r="K124" s="14"/>
      <c r="L124" s="199"/>
      <c r="M124" s="204"/>
      <c r="N124" s="205"/>
      <c r="O124" s="205"/>
      <c r="P124" s="205"/>
      <c r="Q124" s="205"/>
      <c r="R124" s="205"/>
      <c r="S124" s="205"/>
      <c r="T124" s="20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00" t="s">
        <v>234</v>
      </c>
      <c r="AU124" s="200" t="s">
        <v>90</v>
      </c>
      <c r="AV124" s="14" t="s">
        <v>148</v>
      </c>
      <c r="AW124" s="14" t="s">
        <v>42</v>
      </c>
      <c r="AX124" s="14" t="s">
        <v>88</v>
      </c>
      <c r="AY124" s="200" t="s">
        <v>126</v>
      </c>
    </row>
    <row r="125" s="2" customFormat="1" ht="37.8" customHeight="1">
      <c r="A125" s="40"/>
      <c r="B125" s="166"/>
      <c r="C125" s="167" t="s">
        <v>177</v>
      </c>
      <c r="D125" s="167" t="s">
        <v>129</v>
      </c>
      <c r="E125" s="168" t="s">
        <v>327</v>
      </c>
      <c r="F125" s="169" t="s">
        <v>328</v>
      </c>
      <c r="G125" s="170" t="s">
        <v>306</v>
      </c>
      <c r="H125" s="171">
        <v>784.33100000000002</v>
      </c>
      <c r="I125" s="172"/>
      <c r="J125" s="173">
        <f>ROUND(I125*H125,2)</f>
        <v>0</v>
      </c>
      <c r="K125" s="169" t="s">
        <v>133</v>
      </c>
      <c r="L125" s="41"/>
      <c r="M125" s="174" t="s">
        <v>3</v>
      </c>
      <c r="N125" s="175" t="s">
        <v>51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178" t="s">
        <v>148</v>
      </c>
      <c r="AT125" s="178" t="s">
        <v>129</v>
      </c>
      <c r="AU125" s="178" t="s">
        <v>90</v>
      </c>
      <c r="AY125" s="20" t="s">
        <v>126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20" t="s">
        <v>88</v>
      </c>
      <c r="BK125" s="179">
        <f>ROUND(I125*H125,2)</f>
        <v>0</v>
      </c>
      <c r="BL125" s="20" t="s">
        <v>148</v>
      </c>
      <c r="BM125" s="178" t="s">
        <v>329</v>
      </c>
    </row>
    <row r="126" s="2" customFormat="1">
      <c r="A126" s="40"/>
      <c r="B126" s="41"/>
      <c r="C126" s="40"/>
      <c r="D126" s="180" t="s">
        <v>136</v>
      </c>
      <c r="E126" s="40"/>
      <c r="F126" s="181" t="s">
        <v>330</v>
      </c>
      <c r="G126" s="40"/>
      <c r="H126" s="40"/>
      <c r="I126" s="182"/>
      <c r="J126" s="40"/>
      <c r="K126" s="40"/>
      <c r="L126" s="41"/>
      <c r="M126" s="183"/>
      <c r="N126" s="184"/>
      <c r="O126" s="74"/>
      <c r="P126" s="74"/>
      <c r="Q126" s="74"/>
      <c r="R126" s="74"/>
      <c r="S126" s="74"/>
      <c r="T126" s="75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20" t="s">
        <v>136</v>
      </c>
      <c r="AU126" s="20" t="s">
        <v>90</v>
      </c>
    </row>
    <row r="127" s="2" customFormat="1">
      <c r="A127" s="40"/>
      <c r="B127" s="41"/>
      <c r="C127" s="40"/>
      <c r="D127" s="185" t="s">
        <v>137</v>
      </c>
      <c r="E127" s="40"/>
      <c r="F127" s="186" t="s">
        <v>331</v>
      </c>
      <c r="G127" s="40"/>
      <c r="H127" s="40"/>
      <c r="I127" s="182"/>
      <c r="J127" s="40"/>
      <c r="K127" s="40"/>
      <c r="L127" s="41"/>
      <c r="M127" s="183"/>
      <c r="N127" s="184"/>
      <c r="O127" s="74"/>
      <c r="P127" s="74"/>
      <c r="Q127" s="74"/>
      <c r="R127" s="74"/>
      <c r="S127" s="74"/>
      <c r="T127" s="75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20" t="s">
        <v>137</v>
      </c>
      <c r="AU127" s="20" t="s">
        <v>90</v>
      </c>
    </row>
    <row r="128" s="13" customFormat="1">
      <c r="A128" s="13"/>
      <c r="B128" s="191"/>
      <c r="C128" s="13"/>
      <c r="D128" s="180" t="s">
        <v>234</v>
      </c>
      <c r="E128" s="192" t="s">
        <v>3</v>
      </c>
      <c r="F128" s="193" t="s">
        <v>857</v>
      </c>
      <c r="G128" s="13"/>
      <c r="H128" s="194">
        <v>425.98000000000002</v>
      </c>
      <c r="I128" s="195"/>
      <c r="J128" s="13"/>
      <c r="K128" s="13"/>
      <c r="L128" s="191"/>
      <c r="M128" s="196"/>
      <c r="N128" s="197"/>
      <c r="O128" s="197"/>
      <c r="P128" s="197"/>
      <c r="Q128" s="197"/>
      <c r="R128" s="197"/>
      <c r="S128" s="197"/>
      <c r="T128" s="19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2" t="s">
        <v>234</v>
      </c>
      <c r="AU128" s="192" t="s">
        <v>90</v>
      </c>
      <c r="AV128" s="13" t="s">
        <v>90</v>
      </c>
      <c r="AW128" s="13" t="s">
        <v>42</v>
      </c>
      <c r="AX128" s="13" t="s">
        <v>80</v>
      </c>
      <c r="AY128" s="192" t="s">
        <v>126</v>
      </c>
    </row>
    <row r="129" s="13" customFormat="1">
      <c r="A129" s="13"/>
      <c r="B129" s="191"/>
      <c r="C129" s="13"/>
      <c r="D129" s="180" t="s">
        <v>234</v>
      </c>
      <c r="E129" s="192" t="s">
        <v>3</v>
      </c>
      <c r="F129" s="193" t="s">
        <v>858</v>
      </c>
      <c r="G129" s="13"/>
      <c r="H129" s="194">
        <v>358.351</v>
      </c>
      <c r="I129" s="195"/>
      <c r="J129" s="13"/>
      <c r="K129" s="13"/>
      <c r="L129" s="191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234</v>
      </c>
      <c r="AU129" s="192" t="s">
        <v>90</v>
      </c>
      <c r="AV129" s="13" t="s">
        <v>90</v>
      </c>
      <c r="AW129" s="13" t="s">
        <v>42</v>
      </c>
      <c r="AX129" s="13" t="s">
        <v>80</v>
      </c>
      <c r="AY129" s="192" t="s">
        <v>126</v>
      </c>
    </row>
    <row r="130" s="14" customFormat="1">
      <c r="A130" s="14"/>
      <c r="B130" s="199"/>
      <c r="C130" s="14"/>
      <c r="D130" s="180" t="s">
        <v>234</v>
      </c>
      <c r="E130" s="200" t="s">
        <v>3</v>
      </c>
      <c r="F130" s="201" t="s">
        <v>266</v>
      </c>
      <c r="G130" s="14"/>
      <c r="H130" s="202">
        <v>784.33100000000002</v>
      </c>
      <c r="I130" s="203"/>
      <c r="J130" s="14"/>
      <c r="K130" s="14"/>
      <c r="L130" s="199"/>
      <c r="M130" s="204"/>
      <c r="N130" s="205"/>
      <c r="O130" s="205"/>
      <c r="P130" s="205"/>
      <c r="Q130" s="205"/>
      <c r="R130" s="205"/>
      <c r="S130" s="205"/>
      <c r="T130" s="20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0" t="s">
        <v>234</v>
      </c>
      <c r="AU130" s="200" t="s">
        <v>90</v>
      </c>
      <c r="AV130" s="14" t="s">
        <v>148</v>
      </c>
      <c r="AW130" s="14" t="s">
        <v>42</v>
      </c>
      <c r="AX130" s="14" t="s">
        <v>88</v>
      </c>
      <c r="AY130" s="200" t="s">
        <v>126</v>
      </c>
    </row>
    <row r="131" s="2" customFormat="1" ht="21.75" customHeight="1">
      <c r="A131" s="40"/>
      <c r="B131" s="166"/>
      <c r="C131" s="167" t="s">
        <v>182</v>
      </c>
      <c r="D131" s="167" t="s">
        <v>129</v>
      </c>
      <c r="E131" s="168" t="s">
        <v>374</v>
      </c>
      <c r="F131" s="169" t="s">
        <v>375</v>
      </c>
      <c r="G131" s="170" t="s">
        <v>306</v>
      </c>
      <c r="H131" s="171">
        <v>369.93000000000001</v>
      </c>
      <c r="I131" s="172"/>
      <c r="J131" s="173">
        <f>ROUND(I131*H131,2)</f>
        <v>0</v>
      </c>
      <c r="K131" s="169" t="s">
        <v>133</v>
      </c>
      <c r="L131" s="41"/>
      <c r="M131" s="174" t="s">
        <v>3</v>
      </c>
      <c r="N131" s="175" t="s">
        <v>51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178" t="s">
        <v>148</v>
      </c>
      <c r="AT131" s="178" t="s">
        <v>129</v>
      </c>
      <c r="AU131" s="178" t="s">
        <v>90</v>
      </c>
      <c r="AY131" s="20" t="s">
        <v>126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20" t="s">
        <v>88</v>
      </c>
      <c r="BK131" s="179">
        <f>ROUND(I131*H131,2)</f>
        <v>0</v>
      </c>
      <c r="BL131" s="20" t="s">
        <v>148</v>
      </c>
      <c r="BM131" s="178" t="s">
        <v>376</v>
      </c>
    </row>
    <row r="132" s="2" customFormat="1">
      <c r="A132" s="40"/>
      <c r="B132" s="41"/>
      <c r="C132" s="40"/>
      <c r="D132" s="180" t="s">
        <v>136</v>
      </c>
      <c r="E132" s="40"/>
      <c r="F132" s="181" t="s">
        <v>377</v>
      </c>
      <c r="G132" s="40"/>
      <c r="H132" s="40"/>
      <c r="I132" s="182"/>
      <c r="J132" s="40"/>
      <c r="K132" s="40"/>
      <c r="L132" s="41"/>
      <c r="M132" s="183"/>
      <c r="N132" s="184"/>
      <c r="O132" s="74"/>
      <c r="P132" s="74"/>
      <c r="Q132" s="74"/>
      <c r="R132" s="74"/>
      <c r="S132" s="74"/>
      <c r="T132" s="75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20" t="s">
        <v>136</v>
      </c>
      <c r="AU132" s="20" t="s">
        <v>90</v>
      </c>
    </row>
    <row r="133" s="2" customFormat="1">
      <c r="A133" s="40"/>
      <c r="B133" s="41"/>
      <c r="C133" s="40"/>
      <c r="D133" s="185" t="s">
        <v>137</v>
      </c>
      <c r="E133" s="40"/>
      <c r="F133" s="186" t="s">
        <v>378</v>
      </c>
      <c r="G133" s="40"/>
      <c r="H133" s="40"/>
      <c r="I133" s="182"/>
      <c r="J133" s="40"/>
      <c r="K133" s="40"/>
      <c r="L133" s="41"/>
      <c r="M133" s="183"/>
      <c r="N133" s="184"/>
      <c r="O133" s="74"/>
      <c r="P133" s="74"/>
      <c r="Q133" s="74"/>
      <c r="R133" s="74"/>
      <c r="S133" s="74"/>
      <c r="T133" s="75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20" t="s">
        <v>137</v>
      </c>
      <c r="AU133" s="20" t="s">
        <v>90</v>
      </c>
    </row>
    <row r="134" s="13" customFormat="1">
      <c r="A134" s="13"/>
      <c r="B134" s="191"/>
      <c r="C134" s="13"/>
      <c r="D134" s="180" t="s">
        <v>234</v>
      </c>
      <c r="E134" s="192" t="s">
        <v>3</v>
      </c>
      <c r="F134" s="193" t="s">
        <v>859</v>
      </c>
      <c r="G134" s="13"/>
      <c r="H134" s="194">
        <v>369.93000000000001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234</v>
      </c>
      <c r="AU134" s="192" t="s">
        <v>90</v>
      </c>
      <c r="AV134" s="13" t="s">
        <v>90</v>
      </c>
      <c r="AW134" s="13" t="s">
        <v>42</v>
      </c>
      <c r="AX134" s="13" t="s">
        <v>88</v>
      </c>
      <c r="AY134" s="192" t="s">
        <v>126</v>
      </c>
    </row>
    <row r="135" s="2" customFormat="1" ht="21.75" customHeight="1">
      <c r="A135" s="40"/>
      <c r="B135" s="166"/>
      <c r="C135" s="167" t="s">
        <v>187</v>
      </c>
      <c r="D135" s="167" t="s">
        <v>129</v>
      </c>
      <c r="E135" s="168" t="s">
        <v>860</v>
      </c>
      <c r="F135" s="169" t="s">
        <v>861</v>
      </c>
      <c r="G135" s="170" t="s">
        <v>423</v>
      </c>
      <c r="H135" s="171">
        <v>3</v>
      </c>
      <c r="I135" s="172"/>
      <c r="J135" s="173">
        <f>ROUND(I135*H135,2)</f>
        <v>0</v>
      </c>
      <c r="K135" s="169" t="s">
        <v>3</v>
      </c>
      <c r="L135" s="41"/>
      <c r="M135" s="174" t="s">
        <v>3</v>
      </c>
      <c r="N135" s="175" t="s">
        <v>51</v>
      </c>
      <c r="O135" s="74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178" t="s">
        <v>148</v>
      </c>
      <c r="AT135" s="178" t="s">
        <v>129</v>
      </c>
      <c r="AU135" s="178" t="s">
        <v>90</v>
      </c>
      <c r="AY135" s="20" t="s">
        <v>126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20" t="s">
        <v>88</v>
      </c>
      <c r="BK135" s="179">
        <f>ROUND(I135*H135,2)</f>
        <v>0</v>
      </c>
      <c r="BL135" s="20" t="s">
        <v>148</v>
      </c>
      <c r="BM135" s="178" t="s">
        <v>862</v>
      </c>
    </row>
    <row r="136" s="2" customFormat="1">
      <c r="A136" s="40"/>
      <c r="B136" s="41"/>
      <c r="C136" s="40"/>
      <c r="D136" s="180" t="s">
        <v>136</v>
      </c>
      <c r="E136" s="40"/>
      <c r="F136" s="181" t="s">
        <v>863</v>
      </c>
      <c r="G136" s="40"/>
      <c r="H136" s="40"/>
      <c r="I136" s="182"/>
      <c r="J136" s="40"/>
      <c r="K136" s="40"/>
      <c r="L136" s="41"/>
      <c r="M136" s="183"/>
      <c r="N136" s="184"/>
      <c r="O136" s="74"/>
      <c r="P136" s="74"/>
      <c r="Q136" s="74"/>
      <c r="R136" s="74"/>
      <c r="S136" s="74"/>
      <c r="T136" s="75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20" t="s">
        <v>136</v>
      </c>
      <c r="AU136" s="20" t="s">
        <v>90</v>
      </c>
    </row>
    <row r="137" s="13" customFormat="1">
      <c r="A137" s="13"/>
      <c r="B137" s="191"/>
      <c r="C137" s="13"/>
      <c r="D137" s="180" t="s">
        <v>234</v>
      </c>
      <c r="E137" s="192" t="s">
        <v>3</v>
      </c>
      <c r="F137" s="193" t="s">
        <v>143</v>
      </c>
      <c r="G137" s="13"/>
      <c r="H137" s="194">
        <v>3</v>
      </c>
      <c r="I137" s="195"/>
      <c r="J137" s="13"/>
      <c r="K137" s="13"/>
      <c r="L137" s="191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234</v>
      </c>
      <c r="AU137" s="192" t="s">
        <v>90</v>
      </c>
      <c r="AV137" s="13" t="s">
        <v>90</v>
      </c>
      <c r="AW137" s="13" t="s">
        <v>42</v>
      </c>
      <c r="AX137" s="13" t="s">
        <v>88</v>
      </c>
      <c r="AY137" s="192" t="s">
        <v>126</v>
      </c>
    </row>
    <row r="138" s="2" customFormat="1" ht="24.15" customHeight="1">
      <c r="A138" s="40"/>
      <c r="B138" s="166"/>
      <c r="C138" s="167" t="s">
        <v>9</v>
      </c>
      <c r="D138" s="167" t="s">
        <v>129</v>
      </c>
      <c r="E138" s="168" t="s">
        <v>864</v>
      </c>
      <c r="F138" s="169" t="s">
        <v>865</v>
      </c>
      <c r="G138" s="170" t="s">
        <v>260</v>
      </c>
      <c r="H138" s="171">
        <v>1.8999999999999999</v>
      </c>
      <c r="I138" s="172"/>
      <c r="J138" s="173">
        <f>ROUND(I138*H138,2)</f>
        <v>0</v>
      </c>
      <c r="K138" s="169" t="s">
        <v>133</v>
      </c>
      <c r="L138" s="41"/>
      <c r="M138" s="174" t="s">
        <v>3</v>
      </c>
      <c r="N138" s="175" t="s">
        <v>51</v>
      </c>
      <c r="O138" s="74"/>
      <c r="P138" s="176">
        <f>O138*H138</f>
        <v>0</v>
      </c>
      <c r="Q138" s="176">
        <v>0.06053</v>
      </c>
      <c r="R138" s="176">
        <f>Q138*H138</f>
        <v>0.115007</v>
      </c>
      <c r="S138" s="176">
        <v>0</v>
      </c>
      <c r="T138" s="17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178" t="s">
        <v>148</v>
      </c>
      <c r="AT138" s="178" t="s">
        <v>129</v>
      </c>
      <c r="AU138" s="178" t="s">
        <v>90</v>
      </c>
      <c r="AY138" s="20" t="s">
        <v>126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0" t="s">
        <v>88</v>
      </c>
      <c r="BK138" s="179">
        <f>ROUND(I138*H138,2)</f>
        <v>0</v>
      </c>
      <c r="BL138" s="20" t="s">
        <v>148</v>
      </c>
      <c r="BM138" s="178" t="s">
        <v>866</v>
      </c>
    </row>
    <row r="139" s="2" customFormat="1">
      <c r="A139" s="40"/>
      <c r="B139" s="41"/>
      <c r="C139" s="40"/>
      <c r="D139" s="180" t="s">
        <v>136</v>
      </c>
      <c r="E139" s="40"/>
      <c r="F139" s="181" t="s">
        <v>867</v>
      </c>
      <c r="G139" s="40"/>
      <c r="H139" s="40"/>
      <c r="I139" s="182"/>
      <c r="J139" s="40"/>
      <c r="K139" s="40"/>
      <c r="L139" s="41"/>
      <c r="M139" s="183"/>
      <c r="N139" s="184"/>
      <c r="O139" s="74"/>
      <c r="P139" s="74"/>
      <c r="Q139" s="74"/>
      <c r="R139" s="74"/>
      <c r="S139" s="74"/>
      <c r="T139" s="75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20" t="s">
        <v>136</v>
      </c>
      <c r="AU139" s="20" t="s">
        <v>90</v>
      </c>
    </row>
    <row r="140" s="2" customFormat="1">
      <c r="A140" s="40"/>
      <c r="B140" s="41"/>
      <c r="C140" s="40"/>
      <c r="D140" s="185" t="s">
        <v>137</v>
      </c>
      <c r="E140" s="40"/>
      <c r="F140" s="186" t="s">
        <v>868</v>
      </c>
      <c r="G140" s="40"/>
      <c r="H140" s="40"/>
      <c r="I140" s="182"/>
      <c r="J140" s="40"/>
      <c r="K140" s="40"/>
      <c r="L140" s="41"/>
      <c r="M140" s="183"/>
      <c r="N140" s="184"/>
      <c r="O140" s="74"/>
      <c r="P140" s="74"/>
      <c r="Q140" s="74"/>
      <c r="R140" s="74"/>
      <c r="S140" s="74"/>
      <c r="T140" s="75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20" t="s">
        <v>137</v>
      </c>
      <c r="AU140" s="20" t="s">
        <v>90</v>
      </c>
    </row>
    <row r="141" s="13" customFormat="1">
      <c r="A141" s="13"/>
      <c r="B141" s="191"/>
      <c r="C141" s="13"/>
      <c r="D141" s="180" t="s">
        <v>234</v>
      </c>
      <c r="E141" s="192" t="s">
        <v>3</v>
      </c>
      <c r="F141" s="193" t="s">
        <v>869</v>
      </c>
      <c r="G141" s="13"/>
      <c r="H141" s="194">
        <v>1.8999999999999999</v>
      </c>
      <c r="I141" s="195"/>
      <c r="J141" s="13"/>
      <c r="K141" s="13"/>
      <c r="L141" s="191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234</v>
      </c>
      <c r="AU141" s="192" t="s">
        <v>90</v>
      </c>
      <c r="AV141" s="13" t="s">
        <v>90</v>
      </c>
      <c r="AW141" s="13" t="s">
        <v>42</v>
      </c>
      <c r="AX141" s="13" t="s">
        <v>88</v>
      </c>
      <c r="AY141" s="192" t="s">
        <v>126</v>
      </c>
    </row>
    <row r="142" s="2" customFormat="1" ht="33" customHeight="1">
      <c r="A142" s="40"/>
      <c r="B142" s="166"/>
      <c r="C142" s="167" t="s">
        <v>198</v>
      </c>
      <c r="D142" s="167" t="s">
        <v>129</v>
      </c>
      <c r="E142" s="168" t="s">
        <v>335</v>
      </c>
      <c r="F142" s="169" t="s">
        <v>336</v>
      </c>
      <c r="G142" s="170" t="s">
        <v>260</v>
      </c>
      <c r="H142" s="171">
        <v>236</v>
      </c>
      <c r="I142" s="172"/>
      <c r="J142" s="173">
        <f>ROUND(I142*H142,2)</f>
        <v>0</v>
      </c>
      <c r="K142" s="169" t="s">
        <v>133</v>
      </c>
      <c r="L142" s="41"/>
      <c r="M142" s="174" t="s">
        <v>3</v>
      </c>
      <c r="N142" s="175" t="s">
        <v>51</v>
      </c>
      <c r="O142" s="74"/>
      <c r="P142" s="176">
        <f>O142*H142</f>
        <v>0</v>
      </c>
      <c r="Q142" s="176">
        <v>0.00014999999999999999</v>
      </c>
      <c r="R142" s="176">
        <f>Q142*H142</f>
        <v>0.035399999999999994</v>
      </c>
      <c r="S142" s="176">
        <v>0</v>
      </c>
      <c r="T142" s="17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178" t="s">
        <v>148</v>
      </c>
      <c r="AT142" s="178" t="s">
        <v>129</v>
      </c>
      <c r="AU142" s="178" t="s">
        <v>90</v>
      </c>
      <c r="AY142" s="20" t="s">
        <v>126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0" t="s">
        <v>88</v>
      </c>
      <c r="BK142" s="179">
        <f>ROUND(I142*H142,2)</f>
        <v>0</v>
      </c>
      <c r="BL142" s="20" t="s">
        <v>148</v>
      </c>
      <c r="BM142" s="178" t="s">
        <v>337</v>
      </c>
    </row>
    <row r="143" s="2" customFormat="1">
      <c r="A143" s="40"/>
      <c r="B143" s="41"/>
      <c r="C143" s="40"/>
      <c r="D143" s="180" t="s">
        <v>136</v>
      </c>
      <c r="E143" s="40"/>
      <c r="F143" s="181" t="s">
        <v>338</v>
      </c>
      <c r="G143" s="40"/>
      <c r="H143" s="40"/>
      <c r="I143" s="182"/>
      <c r="J143" s="40"/>
      <c r="K143" s="40"/>
      <c r="L143" s="41"/>
      <c r="M143" s="183"/>
      <c r="N143" s="184"/>
      <c r="O143" s="74"/>
      <c r="P143" s="74"/>
      <c r="Q143" s="74"/>
      <c r="R143" s="74"/>
      <c r="S143" s="74"/>
      <c r="T143" s="75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20" t="s">
        <v>136</v>
      </c>
      <c r="AU143" s="20" t="s">
        <v>90</v>
      </c>
    </row>
    <row r="144" s="2" customFormat="1">
      <c r="A144" s="40"/>
      <c r="B144" s="41"/>
      <c r="C144" s="40"/>
      <c r="D144" s="185" t="s">
        <v>137</v>
      </c>
      <c r="E144" s="40"/>
      <c r="F144" s="186" t="s">
        <v>339</v>
      </c>
      <c r="G144" s="40"/>
      <c r="H144" s="40"/>
      <c r="I144" s="182"/>
      <c r="J144" s="40"/>
      <c r="K144" s="40"/>
      <c r="L144" s="41"/>
      <c r="M144" s="183"/>
      <c r="N144" s="184"/>
      <c r="O144" s="74"/>
      <c r="P144" s="74"/>
      <c r="Q144" s="74"/>
      <c r="R144" s="74"/>
      <c r="S144" s="74"/>
      <c r="T144" s="75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20" t="s">
        <v>137</v>
      </c>
      <c r="AU144" s="20" t="s">
        <v>90</v>
      </c>
    </row>
    <row r="145" s="13" customFormat="1">
      <c r="A145" s="13"/>
      <c r="B145" s="191"/>
      <c r="C145" s="13"/>
      <c r="D145" s="180" t="s">
        <v>234</v>
      </c>
      <c r="E145" s="192" t="s">
        <v>3</v>
      </c>
      <c r="F145" s="193" t="s">
        <v>870</v>
      </c>
      <c r="G145" s="13"/>
      <c r="H145" s="194">
        <v>236</v>
      </c>
      <c r="I145" s="195"/>
      <c r="J145" s="13"/>
      <c r="K145" s="13"/>
      <c r="L145" s="191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234</v>
      </c>
      <c r="AU145" s="192" t="s">
        <v>90</v>
      </c>
      <c r="AV145" s="13" t="s">
        <v>90</v>
      </c>
      <c r="AW145" s="13" t="s">
        <v>42</v>
      </c>
      <c r="AX145" s="13" t="s">
        <v>88</v>
      </c>
      <c r="AY145" s="192" t="s">
        <v>126</v>
      </c>
    </row>
    <row r="146" s="2" customFormat="1" ht="33" customHeight="1">
      <c r="A146" s="40"/>
      <c r="B146" s="166"/>
      <c r="C146" s="167" t="s">
        <v>205</v>
      </c>
      <c r="D146" s="167" t="s">
        <v>129</v>
      </c>
      <c r="E146" s="168" t="s">
        <v>342</v>
      </c>
      <c r="F146" s="169" t="s">
        <v>343</v>
      </c>
      <c r="G146" s="170" t="s">
        <v>260</v>
      </c>
      <c r="H146" s="171">
        <v>236</v>
      </c>
      <c r="I146" s="172"/>
      <c r="J146" s="173">
        <f>ROUND(I146*H146,2)</f>
        <v>0</v>
      </c>
      <c r="K146" s="169" t="s">
        <v>133</v>
      </c>
      <c r="L146" s="41"/>
      <c r="M146" s="174" t="s">
        <v>3</v>
      </c>
      <c r="N146" s="175" t="s">
        <v>51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178" t="s">
        <v>148</v>
      </c>
      <c r="AT146" s="178" t="s">
        <v>129</v>
      </c>
      <c r="AU146" s="178" t="s">
        <v>90</v>
      </c>
      <c r="AY146" s="20" t="s">
        <v>126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20" t="s">
        <v>88</v>
      </c>
      <c r="BK146" s="179">
        <f>ROUND(I146*H146,2)</f>
        <v>0</v>
      </c>
      <c r="BL146" s="20" t="s">
        <v>148</v>
      </c>
      <c r="BM146" s="178" t="s">
        <v>344</v>
      </c>
    </row>
    <row r="147" s="2" customFormat="1">
      <c r="A147" s="40"/>
      <c r="B147" s="41"/>
      <c r="C147" s="40"/>
      <c r="D147" s="180" t="s">
        <v>136</v>
      </c>
      <c r="E147" s="40"/>
      <c r="F147" s="181" t="s">
        <v>345</v>
      </c>
      <c r="G147" s="40"/>
      <c r="H147" s="40"/>
      <c r="I147" s="182"/>
      <c r="J147" s="40"/>
      <c r="K147" s="40"/>
      <c r="L147" s="41"/>
      <c r="M147" s="183"/>
      <c r="N147" s="184"/>
      <c r="O147" s="74"/>
      <c r="P147" s="74"/>
      <c r="Q147" s="74"/>
      <c r="R147" s="74"/>
      <c r="S147" s="74"/>
      <c r="T147" s="75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20" t="s">
        <v>136</v>
      </c>
      <c r="AU147" s="20" t="s">
        <v>90</v>
      </c>
    </row>
    <row r="148" s="2" customFormat="1">
      <c r="A148" s="40"/>
      <c r="B148" s="41"/>
      <c r="C148" s="40"/>
      <c r="D148" s="185" t="s">
        <v>137</v>
      </c>
      <c r="E148" s="40"/>
      <c r="F148" s="186" t="s">
        <v>346</v>
      </c>
      <c r="G148" s="40"/>
      <c r="H148" s="40"/>
      <c r="I148" s="182"/>
      <c r="J148" s="40"/>
      <c r="K148" s="40"/>
      <c r="L148" s="41"/>
      <c r="M148" s="183"/>
      <c r="N148" s="184"/>
      <c r="O148" s="74"/>
      <c r="P148" s="74"/>
      <c r="Q148" s="74"/>
      <c r="R148" s="74"/>
      <c r="S148" s="74"/>
      <c r="T148" s="75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20" t="s">
        <v>137</v>
      </c>
      <c r="AU148" s="20" t="s">
        <v>90</v>
      </c>
    </row>
    <row r="149" s="13" customFormat="1">
      <c r="A149" s="13"/>
      <c r="B149" s="191"/>
      <c r="C149" s="13"/>
      <c r="D149" s="180" t="s">
        <v>234</v>
      </c>
      <c r="E149" s="192" t="s">
        <v>3</v>
      </c>
      <c r="F149" s="193" t="s">
        <v>870</v>
      </c>
      <c r="G149" s="13"/>
      <c r="H149" s="194">
        <v>236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234</v>
      </c>
      <c r="AU149" s="192" t="s">
        <v>90</v>
      </c>
      <c r="AV149" s="13" t="s">
        <v>90</v>
      </c>
      <c r="AW149" s="13" t="s">
        <v>42</v>
      </c>
      <c r="AX149" s="13" t="s">
        <v>88</v>
      </c>
      <c r="AY149" s="192" t="s">
        <v>126</v>
      </c>
    </row>
    <row r="150" s="2" customFormat="1" ht="24.15" customHeight="1">
      <c r="A150" s="40"/>
      <c r="B150" s="166"/>
      <c r="C150" s="167" t="s">
        <v>209</v>
      </c>
      <c r="D150" s="167" t="s">
        <v>129</v>
      </c>
      <c r="E150" s="168" t="s">
        <v>347</v>
      </c>
      <c r="F150" s="169" t="s">
        <v>348</v>
      </c>
      <c r="G150" s="170" t="s">
        <v>230</v>
      </c>
      <c r="H150" s="171">
        <v>495.60000000000002</v>
      </c>
      <c r="I150" s="172"/>
      <c r="J150" s="173">
        <f>ROUND(I150*H150,2)</f>
        <v>0</v>
      </c>
      <c r="K150" s="169" t="s">
        <v>133</v>
      </c>
      <c r="L150" s="41"/>
      <c r="M150" s="174" t="s">
        <v>3</v>
      </c>
      <c r="N150" s="175" t="s">
        <v>51</v>
      </c>
      <c r="O150" s="74"/>
      <c r="P150" s="176">
        <f>O150*H150</f>
        <v>0</v>
      </c>
      <c r="Q150" s="176">
        <v>0.00084999999999999995</v>
      </c>
      <c r="R150" s="176">
        <f>Q150*H150</f>
        <v>0.42126000000000002</v>
      </c>
      <c r="S150" s="176">
        <v>0</v>
      </c>
      <c r="T150" s="17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178" t="s">
        <v>148</v>
      </c>
      <c r="AT150" s="178" t="s">
        <v>129</v>
      </c>
      <c r="AU150" s="178" t="s">
        <v>90</v>
      </c>
      <c r="AY150" s="20" t="s">
        <v>126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88</v>
      </c>
      <c r="BK150" s="179">
        <f>ROUND(I150*H150,2)</f>
        <v>0</v>
      </c>
      <c r="BL150" s="20" t="s">
        <v>148</v>
      </c>
      <c r="BM150" s="178" t="s">
        <v>349</v>
      </c>
    </row>
    <row r="151" s="2" customFormat="1">
      <c r="A151" s="40"/>
      <c r="B151" s="41"/>
      <c r="C151" s="40"/>
      <c r="D151" s="180" t="s">
        <v>136</v>
      </c>
      <c r="E151" s="40"/>
      <c r="F151" s="181" t="s">
        <v>350</v>
      </c>
      <c r="G151" s="40"/>
      <c r="H151" s="40"/>
      <c r="I151" s="182"/>
      <c r="J151" s="40"/>
      <c r="K151" s="40"/>
      <c r="L151" s="41"/>
      <c r="M151" s="183"/>
      <c r="N151" s="184"/>
      <c r="O151" s="74"/>
      <c r="P151" s="74"/>
      <c r="Q151" s="74"/>
      <c r="R151" s="74"/>
      <c r="S151" s="74"/>
      <c r="T151" s="75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20" t="s">
        <v>136</v>
      </c>
      <c r="AU151" s="20" t="s">
        <v>90</v>
      </c>
    </row>
    <row r="152" s="2" customFormat="1">
      <c r="A152" s="40"/>
      <c r="B152" s="41"/>
      <c r="C152" s="40"/>
      <c r="D152" s="185" t="s">
        <v>137</v>
      </c>
      <c r="E152" s="40"/>
      <c r="F152" s="186" t="s">
        <v>351</v>
      </c>
      <c r="G152" s="40"/>
      <c r="H152" s="40"/>
      <c r="I152" s="182"/>
      <c r="J152" s="40"/>
      <c r="K152" s="40"/>
      <c r="L152" s="41"/>
      <c r="M152" s="183"/>
      <c r="N152" s="184"/>
      <c r="O152" s="74"/>
      <c r="P152" s="74"/>
      <c r="Q152" s="74"/>
      <c r="R152" s="74"/>
      <c r="S152" s="74"/>
      <c r="T152" s="75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20" t="s">
        <v>137</v>
      </c>
      <c r="AU152" s="20" t="s">
        <v>90</v>
      </c>
    </row>
    <row r="153" s="13" customFormat="1">
      <c r="A153" s="13"/>
      <c r="B153" s="191"/>
      <c r="C153" s="13"/>
      <c r="D153" s="180" t="s">
        <v>234</v>
      </c>
      <c r="E153" s="192" t="s">
        <v>3</v>
      </c>
      <c r="F153" s="193" t="s">
        <v>871</v>
      </c>
      <c r="G153" s="13"/>
      <c r="H153" s="194">
        <v>495.60000000000002</v>
      </c>
      <c r="I153" s="195"/>
      <c r="J153" s="13"/>
      <c r="K153" s="13"/>
      <c r="L153" s="191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234</v>
      </c>
      <c r="AU153" s="192" t="s">
        <v>90</v>
      </c>
      <c r="AV153" s="13" t="s">
        <v>90</v>
      </c>
      <c r="AW153" s="13" t="s">
        <v>42</v>
      </c>
      <c r="AX153" s="13" t="s">
        <v>88</v>
      </c>
      <c r="AY153" s="192" t="s">
        <v>126</v>
      </c>
    </row>
    <row r="154" s="2" customFormat="1" ht="24.15" customHeight="1">
      <c r="A154" s="40"/>
      <c r="B154" s="166"/>
      <c r="C154" s="167" t="s">
        <v>326</v>
      </c>
      <c r="D154" s="167" t="s">
        <v>129</v>
      </c>
      <c r="E154" s="168" t="s">
        <v>354</v>
      </c>
      <c r="F154" s="169" t="s">
        <v>355</v>
      </c>
      <c r="G154" s="170" t="s">
        <v>230</v>
      </c>
      <c r="H154" s="171">
        <v>495.60000000000002</v>
      </c>
      <c r="I154" s="172"/>
      <c r="J154" s="173">
        <f>ROUND(I154*H154,2)</f>
        <v>0</v>
      </c>
      <c r="K154" s="169" t="s">
        <v>133</v>
      </c>
      <c r="L154" s="41"/>
      <c r="M154" s="174" t="s">
        <v>3</v>
      </c>
      <c r="N154" s="175" t="s">
        <v>51</v>
      </c>
      <c r="O154" s="7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178" t="s">
        <v>148</v>
      </c>
      <c r="AT154" s="178" t="s">
        <v>129</v>
      </c>
      <c r="AU154" s="178" t="s">
        <v>90</v>
      </c>
      <c r="AY154" s="20" t="s">
        <v>126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20" t="s">
        <v>88</v>
      </c>
      <c r="BK154" s="179">
        <f>ROUND(I154*H154,2)</f>
        <v>0</v>
      </c>
      <c r="BL154" s="20" t="s">
        <v>148</v>
      </c>
      <c r="BM154" s="178" t="s">
        <v>356</v>
      </c>
    </row>
    <row r="155" s="2" customFormat="1">
      <c r="A155" s="40"/>
      <c r="B155" s="41"/>
      <c r="C155" s="40"/>
      <c r="D155" s="180" t="s">
        <v>136</v>
      </c>
      <c r="E155" s="40"/>
      <c r="F155" s="181" t="s">
        <v>357</v>
      </c>
      <c r="G155" s="40"/>
      <c r="H155" s="40"/>
      <c r="I155" s="182"/>
      <c r="J155" s="40"/>
      <c r="K155" s="40"/>
      <c r="L155" s="41"/>
      <c r="M155" s="183"/>
      <c r="N155" s="184"/>
      <c r="O155" s="74"/>
      <c r="P155" s="74"/>
      <c r="Q155" s="74"/>
      <c r="R155" s="74"/>
      <c r="S155" s="74"/>
      <c r="T155" s="75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20" t="s">
        <v>136</v>
      </c>
      <c r="AU155" s="20" t="s">
        <v>90</v>
      </c>
    </row>
    <row r="156" s="2" customFormat="1">
      <c r="A156" s="40"/>
      <c r="B156" s="41"/>
      <c r="C156" s="40"/>
      <c r="D156" s="185" t="s">
        <v>137</v>
      </c>
      <c r="E156" s="40"/>
      <c r="F156" s="186" t="s">
        <v>358</v>
      </c>
      <c r="G156" s="40"/>
      <c r="H156" s="40"/>
      <c r="I156" s="182"/>
      <c r="J156" s="40"/>
      <c r="K156" s="40"/>
      <c r="L156" s="41"/>
      <c r="M156" s="183"/>
      <c r="N156" s="184"/>
      <c r="O156" s="74"/>
      <c r="P156" s="74"/>
      <c r="Q156" s="74"/>
      <c r="R156" s="74"/>
      <c r="S156" s="74"/>
      <c r="T156" s="75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20" t="s">
        <v>137</v>
      </c>
      <c r="AU156" s="20" t="s">
        <v>90</v>
      </c>
    </row>
    <row r="157" s="13" customFormat="1">
      <c r="A157" s="13"/>
      <c r="B157" s="191"/>
      <c r="C157" s="13"/>
      <c r="D157" s="180" t="s">
        <v>234</v>
      </c>
      <c r="E157" s="192" t="s">
        <v>3</v>
      </c>
      <c r="F157" s="193" t="s">
        <v>871</v>
      </c>
      <c r="G157" s="13"/>
      <c r="H157" s="194">
        <v>495.60000000000002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234</v>
      </c>
      <c r="AU157" s="192" t="s">
        <v>90</v>
      </c>
      <c r="AV157" s="13" t="s">
        <v>90</v>
      </c>
      <c r="AW157" s="13" t="s">
        <v>42</v>
      </c>
      <c r="AX157" s="13" t="s">
        <v>88</v>
      </c>
      <c r="AY157" s="192" t="s">
        <v>126</v>
      </c>
    </row>
    <row r="158" s="2" customFormat="1" ht="24.15" customHeight="1">
      <c r="A158" s="40"/>
      <c r="B158" s="166"/>
      <c r="C158" s="167" t="s">
        <v>872</v>
      </c>
      <c r="D158" s="167" t="s">
        <v>129</v>
      </c>
      <c r="E158" s="168" t="s">
        <v>360</v>
      </c>
      <c r="F158" s="169" t="s">
        <v>361</v>
      </c>
      <c r="G158" s="170" t="s">
        <v>306</v>
      </c>
      <c r="H158" s="171">
        <v>358.351</v>
      </c>
      <c r="I158" s="172"/>
      <c r="J158" s="173">
        <f>ROUND(I158*H158,2)</f>
        <v>0</v>
      </c>
      <c r="K158" s="169" t="s">
        <v>133</v>
      </c>
      <c r="L158" s="41"/>
      <c r="M158" s="174" t="s">
        <v>3</v>
      </c>
      <c r="N158" s="175" t="s">
        <v>51</v>
      </c>
      <c r="O158" s="7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178" t="s">
        <v>148</v>
      </c>
      <c r="AT158" s="178" t="s">
        <v>129</v>
      </c>
      <c r="AU158" s="178" t="s">
        <v>90</v>
      </c>
      <c r="AY158" s="20" t="s">
        <v>126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20" t="s">
        <v>88</v>
      </c>
      <c r="BK158" s="179">
        <f>ROUND(I158*H158,2)</f>
        <v>0</v>
      </c>
      <c r="BL158" s="20" t="s">
        <v>148</v>
      </c>
      <c r="BM158" s="178" t="s">
        <v>362</v>
      </c>
    </row>
    <row r="159" s="2" customFormat="1">
      <c r="A159" s="40"/>
      <c r="B159" s="41"/>
      <c r="C159" s="40"/>
      <c r="D159" s="180" t="s">
        <v>136</v>
      </c>
      <c r="E159" s="40"/>
      <c r="F159" s="181" t="s">
        <v>363</v>
      </c>
      <c r="G159" s="40"/>
      <c r="H159" s="40"/>
      <c r="I159" s="182"/>
      <c r="J159" s="40"/>
      <c r="K159" s="40"/>
      <c r="L159" s="41"/>
      <c r="M159" s="183"/>
      <c r="N159" s="184"/>
      <c r="O159" s="74"/>
      <c r="P159" s="74"/>
      <c r="Q159" s="74"/>
      <c r="R159" s="74"/>
      <c r="S159" s="74"/>
      <c r="T159" s="75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20" t="s">
        <v>136</v>
      </c>
      <c r="AU159" s="20" t="s">
        <v>90</v>
      </c>
    </row>
    <row r="160" s="2" customFormat="1">
      <c r="A160" s="40"/>
      <c r="B160" s="41"/>
      <c r="C160" s="40"/>
      <c r="D160" s="185" t="s">
        <v>137</v>
      </c>
      <c r="E160" s="40"/>
      <c r="F160" s="186" t="s">
        <v>364</v>
      </c>
      <c r="G160" s="40"/>
      <c r="H160" s="40"/>
      <c r="I160" s="182"/>
      <c r="J160" s="40"/>
      <c r="K160" s="40"/>
      <c r="L160" s="41"/>
      <c r="M160" s="183"/>
      <c r="N160" s="184"/>
      <c r="O160" s="74"/>
      <c r="P160" s="74"/>
      <c r="Q160" s="74"/>
      <c r="R160" s="74"/>
      <c r="S160" s="74"/>
      <c r="T160" s="75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20" t="s">
        <v>137</v>
      </c>
      <c r="AU160" s="20" t="s">
        <v>90</v>
      </c>
    </row>
    <row r="161" s="13" customFormat="1">
      <c r="A161" s="13"/>
      <c r="B161" s="191"/>
      <c r="C161" s="13"/>
      <c r="D161" s="180" t="s">
        <v>234</v>
      </c>
      <c r="E161" s="192" t="s">
        <v>3</v>
      </c>
      <c r="F161" s="193" t="s">
        <v>873</v>
      </c>
      <c r="G161" s="13"/>
      <c r="H161" s="194">
        <v>358.351</v>
      </c>
      <c r="I161" s="195"/>
      <c r="J161" s="13"/>
      <c r="K161" s="13"/>
      <c r="L161" s="191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234</v>
      </c>
      <c r="AU161" s="192" t="s">
        <v>90</v>
      </c>
      <c r="AV161" s="13" t="s">
        <v>90</v>
      </c>
      <c r="AW161" s="13" t="s">
        <v>42</v>
      </c>
      <c r="AX161" s="13" t="s">
        <v>88</v>
      </c>
      <c r="AY161" s="192" t="s">
        <v>126</v>
      </c>
    </row>
    <row r="162" s="2" customFormat="1" ht="16.5" customHeight="1">
      <c r="A162" s="40"/>
      <c r="B162" s="166"/>
      <c r="C162" s="167" t="s">
        <v>874</v>
      </c>
      <c r="D162" s="167" t="s">
        <v>129</v>
      </c>
      <c r="E162" s="168" t="s">
        <v>367</v>
      </c>
      <c r="F162" s="169" t="s">
        <v>368</v>
      </c>
      <c r="G162" s="170" t="s">
        <v>306</v>
      </c>
      <c r="H162" s="171">
        <v>425.98000000000002</v>
      </c>
      <c r="I162" s="172"/>
      <c r="J162" s="173">
        <f>ROUND(I162*H162,2)</f>
        <v>0</v>
      </c>
      <c r="K162" s="169" t="s">
        <v>133</v>
      </c>
      <c r="L162" s="41"/>
      <c r="M162" s="174" t="s">
        <v>3</v>
      </c>
      <c r="N162" s="175" t="s">
        <v>51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178" t="s">
        <v>148</v>
      </c>
      <c r="AT162" s="178" t="s">
        <v>129</v>
      </c>
      <c r="AU162" s="178" t="s">
        <v>90</v>
      </c>
      <c r="AY162" s="20" t="s">
        <v>126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20" t="s">
        <v>88</v>
      </c>
      <c r="BK162" s="179">
        <f>ROUND(I162*H162,2)</f>
        <v>0</v>
      </c>
      <c r="BL162" s="20" t="s">
        <v>148</v>
      </c>
      <c r="BM162" s="178" t="s">
        <v>369</v>
      </c>
    </row>
    <row r="163" s="2" customFormat="1">
      <c r="A163" s="40"/>
      <c r="B163" s="41"/>
      <c r="C163" s="40"/>
      <c r="D163" s="180" t="s">
        <v>136</v>
      </c>
      <c r="E163" s="40"/>
      <c r="F163" s="181" t="s">
        <v>370</v>
      </c>
      <c r="G163" s="40"/>
      <c r="H163" s="40"/>
      <c r="I163" s="182"/>
      <c r="J163" s="40"/>
      <c r="K163" s="40"/>
      <c r="L163" s="41"/>
      <c r="M163" s="183"/>
      <c r="N163" s="184"/>
      <c r="O163" s="74"/>
      <c r="P163" s="74"/>
      <c r="Q163" s="74"/>
      <c r="R163" s="74"/>
      <c r="S163" s="74"/>
      <c r="T163" s="75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20" t="s">
        <v>136</v>
      </c>
      <c r="AU163" s="20" t="s">
        <v>90</v>
      </c>
    </row>
    <row r="164" s="2" customFormat="1">
      <c r="A164" s="40"/>
      <c r="B164" s="41"/>
      <c r="C164" s="40"/>
      <c r="D164" s="185" t="s">
        <v>137</v>
      </c>
      <c r="E164" s="40"/>
      <c r="F164" s="186" t="s">
        <v>371</v>
      </c>
      <c r="G164" s="40"/>
      <c r="H164" s="40"/>
      <c r="I164" s="182"/>
      <c r="J164" s="40"/>
      <c r="K164" s="40"/>
      <c r="L164" s="41"/>
      <c r="M164" s="183"/>
      <c r="N164" s="184"/>
      <c r="O164" s="74"/>
      <c r="P164" s="74"/>
      <c r="Q164" s="74"/>
      <c r="R164" s="74"/>
      <c r="S164" s="74"/>
      <c r="T164" s="75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20" t="s">
        <v>137</v>
      </c>
      <c r="AU164" s="20" t="s">
        <v>90</v>
      </c>
    </row>
    <row r="165" s="13" customFormat="1">
      <c r="A165" s="13"/>
      <c r="B165" s="191"/>
      <c r="C165" s="13"/>
      <c r="D165" s="180" t="s">
        <v>234</v>
      </c>
      <c r="E165" s="192" t="s">
        <v>3</v>
      </c>
      <c r="F165" s="193" t="s">
        <v>875</v>
      </c>
      <c r="G165" s="13"/>
      <c r="H165" s="194">
        <v>425.98000000000002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234</v>
      </c>
      <c r="AU165" s="192" t="s">
        <v>90</v>
      </c>
      <c r="AV165" s="13" t="s">
        <v>90</v>
      </c>
      <c r="AW165" s="13" t="s">
        <v>42</v>
      </c>
      <c r="AX165" s="13" t="s">
        <v>88</v>
      </c>
      <c r="AY165" s="192" t="s">
        <v>126</v>
      </c>
    </row>
    <row r="166" s="2" customFormat="1" ht="24.15" customHeight="1">
      <c r="A166" s="40"/>
      <c r="B166" s="166"/>
      <c r="C166" s="167" t="s">
        <v>334</v>
      </c>
      <c r="D166" s="167" t="s">
        <v>129</v>
      </c>
      <c r="E166" s="168" t="s">
        <v>381</v>
      </c>
      <c r="F166" s="169" t="s">
        <v>382</v>
      </c>
      <c r="G166" s="170" t="s">
        <v>306</v>
      </c>
      <c r="H166" s="171">
        <v>358.351</v>
      </c>
      <c r="I166" s="172"/>
      <c r="J166" s="173">
        <f>ROUND(I166*H166,2)</f>
        <v>0</v>
      </c>
      <c r="K166" s="169" t="s">
        <v>133</v>
      </c>
      <c r="L166" s="41"/>
      <c r="M166" s="174" t="s">
        <v>3</v>
      </c>
      <c r="N166" s="175" t="s">
        <v>51</v>
      </c>
      <c r="O166" s="7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178" t="s">
        <v>148</v>
      </c>
      <c r="AT166" s="178" t="s">
        <v>129</v>
      </c>
      <c r="AU166" s="178" t="s">
        <v>90</v>
      </c>
      <c r="AY166" s="20" t="s">
        <v>126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20" t="s">
        <v>88</v>
      </c>
      <c r="BK166" s="179">
        <f>ROUND(I166*H166,2)</f>
        <v>0</v>
      </c>
      <c r="BL166" s="20" t="s">
        <v>148</v>
      </c>
      <c r="BM166" s="178" t="s">
        <v>383</v>
      </c>
    </row>
    <row r="167" s="2" customFormat="1">
      <c r="A167" s="40"/>
      <c r="B167" s="41"/>
      <c r="C167" s="40"/>
      <c r="D167" s="180" t="s">
        <v>136</v>
      </c>
      <c r="E167" s="40"/>
      <c r="F167" s="181" t="s">
        <v>384</v>
      </c>
      <c r="G167" s="40"/>
      <c r="H167" s="40"/>
      <c r="I167" s="182"/>
      <c r="J167" s="40"/>
      <c r="K167" s="40"/>
      <c r="L167" s="41"/>
      <c r="M167" s="183"/>
      <c r="N167" s="184"/>
      <c r="O167" s="74"/>
      <c r="P167" s="74"/>
      <c r="Q167" s="74"/>
      <c r="R167" s="74"/>
      <c r="S167" s="74"/>
      <c r="T167" s="75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20" t="s">
        <v>136</v>
      </c>
      <c r="AU167" s="20" t="s">
        <v>90</v>
      </c>
    </row>
    <row r="168" s="2" customFormat="1">
      <c r="A168" s="40"/>
      <c r="B168" s="41"/>
      <c r="C168" s="40"/>
      <c r="D168" s="185" t="s">
        <v>137</v>
      </c>
      <c r="E168" s="40"/>
      <c r="F168" s="186" t="s">
        <v>385</v>
      </c>
      <c r="G168" s="40"/>
      <c r="H168" s="40"/>
      <c r="I168" s="182"/>
      <c r="J168" s="40"/>
      <c r="K168" s="40"/>
      <c r="L168" s="41"/>
      <c r="M168" s="183"/>
      <c r="N168" s="184"/>
      <c r="O168" s="74"/>
      <c r="P168" s="74"/>
      <c r="Q168" s="74"/>
      <c r="R168" s="74"/>
      <c r="S168" s="74"/>
      <c r="T168" s="75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20" t="s">
        <v>137</v>
      </c>
      <c r="AU168" s="20" t="s">
        <v>90</v>
      </c>
    </row>
    <row r="169" s="13" customFormat="1">
      <c r="A169" s="13"/>
      <c r="B169" s="191"/>
      <c r="C169" s="13"/>
      <c r="D169" s="180" t="s">
        <v>234</v>
      </c>
      <c r="E169" s="192" t="s">
        <v>3</v>
      </c>
      <c r="F169" s="193" t="s">
        <v>876</v>
      </c>
      <c r="G169" s="13"/>
      <c r="H169" s="194">
        <v>358.351</v>
      </c>
      <c r="I169" s="195"/>
      <c r="J169" s="13"/>
      <c r="K169" s="13"/>
      <c r="L169" s="191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234</v>
      </c>
      <c r="AU169" s="192" t="s">
        <v>90</v>
      </c>
      <c r="AV169" s="13" t="s">
        <v>90</v>
      </c>
      <c r="AW169" s="13" t="s">
        <v>42</v>
      </c>
      <c r="AX169" s="13" t="s">
        <v>88</v>
      </c>
      <c r="AY169" s="192" t="s">
        <v>126</v>
      </c>
    </row>
    <row r="170" s="2" customFormat="1" ht="16.5" customHeight="1">
      <c r="A170" s="40"/>
      <c r="B170" s="166"/>
      <c r="C170" s="207" t="s">
        <v>341</v>
      </c>
      <c r="D170" s="207" t="s">
        <v>387</v>
      </c>
      <c r="E170" s="208" t="s">
        <v>388</v>
      </c>
      <c r="F170" s="209" t="s">
        <v>389</v>
      </c>
      <c r="G170" s="210" t="s">
        <v>390</v>
      </c>
      <c r="H170" s="211">
        <v>19.152000000000001</v>
      </c>
      <c r="I170" s="212"/>
      <c r="J170" s="213">
        <f>ROUND(I170*H170,2)</f>
        <v>0</v>
      </c>
      <c r="K170" s="209" t="s">
        <v>133</v>
      </c>
      <c r="L170" s="214"/>
      <c r="M170" s="215" t="s">
        <v>3</v>
      </c>
      <c r="N170" s="216" t="s">
        <v>51</v>
      </c>
      <c r="O170" s="74"/>
      <c r="P170" s="176">
        <f>O170*H170</f>
        <v>0</v>
      </c>
      <c r="Q170" s="176">
        <v>1</v>
      </c>
      <c r="R170" s="176">
        <f>Q170*H170</f>
        <v>19.152000000000001</v>
      </c>
      <c r="S170" s="176">
        <v>0</v>
      </c>
      <c r="T170" s="17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178" t="s">
        <v>169</v>
      </c>
      <c r="AT170" s="178" t="s">
        <v>387</v>
      </c>
      <c r="AU170" s="178" t="s">
        <v>90</v>
      </c>
      <c r="AY170" s="20" t="s">
        <v>126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20" t="s">
        <v>88</v>
      </c>
      <c r="BK170" s="179">
        <f>ROUND(I170*H170,2)</f>
        <v>0</v>
      </c>
      <c r="BL170" s="20" t="s">
        <v>148</v>
      </c>
      <c r="BM170" s="178" t="s">
        <v>391</v>
      </c>
    </row>
    <row r="171" s="2" customFormat="1">
      <c r="A171" s="40"/>
      <c r="B171" s="41"/>
      <c r="C171" s="40"/>
      <c r="D171" s="180" t="s">
        <v>136</v>
      </c>
      <c r="E171" s="40"/>
      <c r="F171" s="181" t="s">
        <v>389</v>
      </c>
      <c r="G171" s="40"/>
      <c r="H171" s="40"/>
      <c r="I171" s="182"/>
      <c r="J171" s="40"/>
      <c r="K171" s="40"/>
      <c r="L171" s="41"/>
      <c r="M171" s="183"/>
      <c r="N171" s="184"/>
      <c r="O171" s="74"/>
      <c r="P171" s="74"/>
      <c r="Q171" s="74"/>
      <c r="R171" s="74"/>
      <c r="S171" s="74"/>
      <c r="T171" s="75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20" t="s">
        <v>136</v>
      </c>
      <c r="AU171" s="20" t="s">
        <v>90</v>
      </c>
    </row>
    <row r="172" s="13" customFormat="1">
      <c r="A172" s="13"/>
      <c r="B172" s="191"/>
      <c r="C172" s="13"/>
      <c r="D172" s="180" t="s">
        <v>234</v>
      </c>
      <c r="E172" s="192" t="s">
        <v>3</v>
      </c>
      <c r="F172" s="193" t="s">
        <v>392</v>
      </c>
      <c r="G172" s="13"/>
      <c r="H172" s="194">
        <v>7.9800000000000004</v>
      </c>
      <c r="I172" s="195"/>
      <c r="J172" s="13"/>
      <c r="K172" s="13"/>
      <c r="L172" s="191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234</v>
      </c>
      <c r="AU172" s="192" t="s">
        <v>90</v>
      </c>
      <c r="AV172" s="13" t="s">
        <v>90</v>
      </c>
      <c r="AW172" s="13" t="s">
        <v>42</v>
      </c>
      <c r="AX172" s="13" t="s">
        <v>80</v>
      </c>
      <c r="AY172" s="192" t="s">
        <v>126</v>
      </c>
    </row>
    <row r="173" s="13" customFormat="1">
      <c r="A173" s="13"/>
      <c r="B173" s="191"/>
      <c r="C173" s="13"/>
      <c r="D173" s="180" t="s">
        <v>234</v>
      </c>
      <c r="E173" s="192" t="s">
        <v>3</v>
      </c>
      <c r="F173" s="193" t="s">
        <v>877</v>
      </c>
      <c r="G173" s="13"/>
      <c r="H173" s="194">
        <v>2.1000000000000001</v>
      </c>
      <c r="I173" s="195"/>
      <c r="J173" s="13"/>
      <c r="K173" s="13"/>
      <c r="L173" s="191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234</v>
      </c>
      <c r="AU173" s="192" t="s">
        <v>90</v>
      </c>
      <c r="AV173" s="13" t="s">
        <v>90</v>
      </c>
      <c r="AW173" s="13" t="s">
        <v>42</v>
      </c>
      <c r="AX173" s="13" t="s">
        <v>80</v>
      </c>
      <c r="AY173" s="192" t="s">
        <v>126</v>
      </c>
    </row>
    <row r="174" s="14" customFormat="1">
      <c r="A174" s="14"/>
      <c r="B174" s="199"/>
      <c r="C174" s="14"/>
      <c r="D174" s="180" t="s">
        <v>234</v>
      </c>
      <c r="E174" s="200" t="s">
        <v>3</v>
      </c>
      <c r="F174" s="201" t="s">
        <v>266</v>
      </c>
      <c r="G174" s="14"/>
      <c r="H174" s="202">
        <v>10.08</v>
      </c>
      <c r="I174" s="203"/>
      <c r="J174" s="14"/>
      <c r="K174" s="14"/>
      <c r="L174" s="199"/>
      <c r="M174" s="204"/>
      <c r="N174" s="205"/>
      <c r="O174" s="205"/>
      <c r="P174" s="205"/>
      <c r="Q174" s="205"/>
      <c r="R174" s="205"/>
      <c r="S174" s="205"/>
      <c r="T174" s="20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0" t="s">
        <v>234</v>
      </c>
      <c r="AU174" s="200" t="s">
        <v>90</v>
      </c>
      <c r="AV174" s="14" t="s">
        <v>148</v>
      </c>
      <c r="AW174" s="14" t="s">
        <v>42</v>
      </c>
      <c r="AX174" s="14" t="s">
        <v>88</v>
      </c>
      <c r="AY174" s="200" t="s">
        <v>126</v>
      </c>
    </row>
    <row r="175" s="13" customFormat="1">
      <c r="A175" s="13"/>
      <c r="B175" s="191"/>
      <c r="C175" s="13"/>
      <c r="D175" s="180" t="s">
        <v>234</v>
      </c>
      <c r="E175" s="13"/>
      <c r="F175" s="193" t="s">
        <v>878</v>
      </c>
      <c r="G175" s="13"/>
      <c r="H175" s="194">
        <v>19.152000000000001</v>
      </c>
      <c r="I175" s="195"/>
      <c r="J175" s="13"/>
      <c r="K175" s="13"/>
      <c r="L175" s="191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234</v>
      </c>
      <c r="AU175" s="192" t="s">
        <v>90</v>
      </c>
      <c r="AV175" s="13" t="s">
        <v>90</v>
      </c>
      <c r="AW175" s="13" t="s">
        <v>4</v>
      </c>
      <c r="AX175" s="13" t="s">
        <v>88</v>
      </c>
      <c r="AY175" s="192" t="s">
        <v>126</v>
      </c>
    </row>
    <row r="176" s="2" customFormat="1" ht="24.15" customHeight="1">
      <c r="A176" s="40"/>
      <c r="B176" s="166"/>
      <c r="C176" s="167" t="s">
        <v>8</v>
      </c>
      <c r="D176" s="167" t="s">
        <v>129</v>
      </c>
      <c r="E176" s="168" t="s">
        <v>395</v>
      </c>
      <c r="F176" s="169" t="s">
        <v>396</v>
      </c>
      <c r="G176" s="170" t="s">
        <v>306</v>
      </c>
      <c r="H176" s="171">
        <v>44.470999999999997</v>
      </c>
      <c r="I176" s="172"/>
      <c r="J176" s="173">
        <f>ROUND(I176*H176,2)</f>
        <v>0</v>
      </c>
      <c r="K176" s="169" t="s">
        <v>133</v>
      </c>
      <c r="L176" s="41"/>
      <c r="M176" s="174" t="s">
        <v>3</v>
      </c>
      <c r="N176" s="175" t="s">
        <v>51</v>
      </c>
      <c r="O176" s="74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178" t="s">
        <v>148</v>
      </c>
      <c r="AT176" s="178" t="s">
        <v>129</v>
      </c>
      <c r="AU176" s="178" t="s">
        <v>90</v>
      </c>
      <c r="AY176" s="20" t="s">
        <v>126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20" t="s">
        <v>88</v>
      </c>
      <c r="BK176" s="179">
        <f>ROUND(I176*H176,2)</f>
        <v>0</v>
      </c>
      <c r="BL176" s="20" t="s">
        <v>148</v>
      </c>
      <c r="BM176" s="178" t="s">
        <v>397</v>
      </c>
    </row>
    <row r="177" s="2" customFormat="1">
      <c r="A177" s="40"/>
      <c r="B177" s="41"/>
      <c r="C177" s="40"/>
      <c r="D177" s="180" t="s">
        <v>136</v>
      </c>
      <c r="E177" s="40"/>
      <c r="F177" s="181" t="s">
        <v>398</v>
      </c>
      <c r="G177" s="40"/>
      <c r="H177" s="40"/>
      <c r="I177" s="182"/>
      <c r="J177" s="40"/>
      <c r="K177" s="40"/>
      <c r="L177" s="41"/>
      <c r="M177" s="183"/>
      <c r="N177" s="184"/>
      <c r="O177" s="74"/>
      <c r="P177" s="74"/>
      <c r="Q177" s="74"/>
      <c r="R177" s="74"/>
      <c r="S177" s="74"/>
      <c r="T177" s="75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20" t="s">
        <v>136</v>
      </c>
      <c r="AU177" s="20" t="s">
        <v>90</v>
      </c>
    </row>
    <row r="178" s="2" customFormat="1">
      <c r="A178" s="40"/>
      <c r="B178" s="41"/>
      <c r="C178" s="40"/>
      <c r="D178" s="185" t="s">
        <v>137</v>
      </c>
      <c r="E178" s="40"/>
      <c r="F178" s="186" t="s">
        <v>399</v>
      </c>
      <c r="G178" s="40"/>
      <c r="H178" s="40"/>
      <c r="I178" s="182"/>
      <c r="J178" s="40"/>
      <c r="K178" s="40"/>
      <c r="L178" s="41"/>
      <c r="M178" s="183"/>
      <c r="N178" s="184"/>
      <c r="O178" s="74"/>
      <c r="P178" s="74"/>
      <c r="Q178" s="74"/>
      <c r="R178" s="74"/>
      <c r="S178" s="74"/>
      <c r="T178" s="75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20" t="s">
        <v>137</v>
      </c>
      <c r="AU178" s="20" t="s">
        <v>90</v>
      </c>
    </row>
    <row r="179" s="13" customFormat="1">
      <c r="A179" s="13"/>
      <c r="B179" s="191"/>
      <c r="C179" s="13"/>
      <c r="D179" s="180" t="s">
        <v>234</v>
      </c>
      <c r="E179" s="192" t="s">
        <v>3</v>
      </c>
      <c r="F179" s="193" t="s">
        <v>879</v>
      </c>
      <c r="G179" s="13"/>
      <c r="H179" s="194">
        <v>44.470999999999997</v>
      </c>
      <c r="I179" s="195"/>
      <c r="J179" s="13"/>
      <c r="K179" s="13"/>
      <c r="L179" s="191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234</v>
      </c>
      <c r="AU179" s="192" t="s">
        <v>90</v>
      </c>
      <c r="AV179" s="13" t="s">
        <v>90</v>
      </c>
      <c r="AW179" s="13" t="s">
        <v>42</v>
      </c>
      <c r="AX179" s="13" t="s">
        <v>88</v>
      </c>
      <c r="AY179" s="192" t="s">
        <v>126</v>
      </c>
    </row>
    <row r="180" s="2" customFormat="1" ht="16.5" customHeight="1">
      <c r="A180" s="40"/>
      <c r="B180" s="166"/>
      <c r="C180" s="207" t="s">
        <v>353</v>
      </c>
      <c r="D180" s="207" t="s">
        <v>387</v>
      </c>
      <c r="E180" s="208" t="s">
        <v>402</v>
      </c>
      <c r="F180" s="209" t="s">
        <v>403</v>
      </c>
      <c r="G180" s="210" t="s">
        <v>390</v>
      </c>
      <c r="H180" s="211">
        <v>84.495000000000005</v>
      </c>
      <c r="I180" s="212"/>
      <c r="J180" s="213">
        <f>ROUND(I180*H180,2)</f>
        <v>0</v>
      </c>
      <c r="K180" s="209" t="s">
        <v>133</v>
      </c>
      <c r="L180" s="214"/>
      <c r="M180" s="215" t="s">
        <v>3</v>
      </c>
      <c r="N180" s="216" t="s">
        <v>51</v>
      </c>
      <c r="O180" s="74"/>
      <c r="P180" s="176">
        <f>O180*H180</f>
        <v>0</v>
      </c>
      <c r="Q180" s="176">
        <v>1</v>
      </c>
      <c r="R180" s="176">
        <f>Q180*H180</f>
        <v>84.495000000000005</v>
      </c>
      <c r="S180" s="176">
        <v>0</v>
      </c>
      <c r="T180" s="17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178" t="s">
        <v>169</v>
      </c>
      <c r="AT180" s="178" t="s">
        <v>387</v>
      </c>
      <c r="AU180" s="178" t="s">
        <v>90</v>
      </c>
      <c r="AY180" s="20" t="s">
        <v>126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20" t="s">
        <v>88</v>
      </c>
      <c r="BK180" s="179">
        <f>ROUND(I180*H180,2)</f>
        <v>0</v>
      </c>
      <c r="BL180" s="20" t="s">
        <v>148</v>
      </c>
      <c r="BM180" s="178" t="s">
        <v>404</v>
      </c>
    </row>
    <row r="181" s="2" customFormat="1">
      <c r="A181" s="40"/>
      <c r="B181" s="41"/>
      <c r="C181" s="40"/>
      <c r="D181" s="180" t="s">
        <v>136</v>
      </c>
      <c r="E181" s="40"/>
      <c r="F181" s="181" t="s">
        <v>403</v>
      </c>
      <c r="G181" s="40"/>
      <c r="H181" s="40"/>
      <c r="I181" s="182"/>
      <c r="J181" s="40"/>
      <c r="K181" s="40"/>
      <c r="L181" s="41"/>
      <c r="M181" s="183"/>
      <c r="N181" s="184"/>
      <c r="O181" s="74"/>
      <c r="P181" s="74"/>
      <c r="Q181" s="74"/>
      <c r="R181" s="74"/>
      <c r="S181" s="74"/>
      <c r="T181" s="75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20" t="s">
        <v>136</v>
      </c>
      <c r="AU181" s="20" t="s">
        <v>90</v>
      </c>
    </row>
    <row r="182" s="13" customFormat="1">
      <c r="A182" s="13"/>
      <c r="B182" s="191"/>
      <c r="C182" s="13"/>
      <c r="D182" s="180" t="s">
        <v>234</v>
      </c>
      <c r="E182" s="192" t="s">
        <v>3</v>
      </c>
      <c r="F182" s="193" t="s">
        <v>879</v>
      </c>
      <c r="G182" s="13"/>
      <c r="H182" s="194">
        <v>44.470999999999997</v>
      </c>
      <c r="I182" s="195"/>
      <c r="J182" s="13"/>
      <c r="K182" s="13"/>
      <c r="L182" s="191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234</v>
      </c>
      <c r="AU182" s="192" t="s">
        <v>90</v>
      </c>
      <c r="AV182" s="13" t="s">
        <v>90</v>
      </c>
      <c r="AW182" s="13" t="s">
        <v>42</v>
      </c>
      <c r="AX182" s="13" t="s">
        <v>88</v>
      </c>
      <c r="AY182" s="192" t="s">
        <v>126</v>
      </c>
    </row>
    <row r="183" s="13" customFormat="1">
      <c r="A183" s="13"/>
      <c r="B183" s="191"/>
      <c r="C183" s="13"/>
      <c r="D183" s="180" t="s">
        <v>234</v>
      </c>
      <c r="E183" s="13"/>
      <c r="F183" s="193" t="s">
        <v>880</v>
      </c>
      <c r="G183" s="13"/>
      <c r="H183" s="194">
        <v>84.495000000000005</v>
      </c>
      <c r="I183" s="195"/>
      <c r="J183" s="13"/>
      <c r="K183" s="13"/>
      <c r="L183" s="191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234</v>
      </c>
      <c r="AU183" s="192" t="s">
        <v>90</v>
      </c>
      <c r="AV183" s="13" t="s">
        <v>90</v>
      </c>
      <c r="AW183" s="13" t="s">
        <v>4</v>
      </c>
      <c r="AX183" s="13" t="s">
        <v>88</v>
      </c>
      <c r="AY183" s="192" t="s">
        <v>126</v>
      </c>
    </row>
    <row r="184" s="12" customFormat="1" ht="22.8" customHeight="1">
      <c r="A184" s="12"/>
      <c r="B184" s="153"/>
      <c r="C184" s="12"/>
      <c r="D184" s="154" t="s">
        <v>79</v>
      </c>
      <c r="E184" s="164" t="s">
        <v>90</v>
      </c>
      <c r="F184" s="164" t="s">
        <v>406</v>
      </c>
      <c r="G184" s="12"/>
      <c r="H184" s="12"/>
      <c r="I184" s="156"/>
      <c r="J184" s="165">
        <f>BK184</f>
        <v>0</v>
      </c>
      <c r="K184" s="12"/>
      <c r="L184" s="153"/>
      <c r="M184" s="158"/>
      <c r="N184" s="159"/>
      <c r="O184" s="159"/>
      <c r="P184" s="160">
        <f>SUM(P185:P188)</f>
        <v>0</v>
      </c>
      <c r="Q184" s="159"/>
      <c r="R184" s="160">
        <f>SUM(R185:R188)</f>
        <v>24.153420000000001</v>
      </c>
      <c r="S184" s="159"/>
      <c r="T184" s="161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4" t="s">
        <v>88</v>
      </c>
      <c r="AT184" s="162" t="s">
        <v>79</v>
      </c>
      <c r="AU184" s="162" t="s">
        <v>88</v>
      </c>
      <c r="AY184" s="154" t="s">
        <v>126</v>
      </c>
      <c r="BK184" s="163">
        <f>SUM(BK185:BK188)</f>
        <v>0</v>
      </c>
    </row>
    <row r="185" s="2" customFormat="1" ht="37.8" customHeight="1">
      <c r="A185" s="40"/>
      <c r="B185" s="166"/>
      <c r="C185" s="167" t="s">
        <v>359</v>
      </c>
      <c r="D185" s="167" t="s">
        <v>129</v>
      </c>
      <c r="E185" s="168" t="s">
        <v>408</v>
      </c>
      <c r="F185" s="169" t="s">
        <v>409</v>
      </c>
      <c r="G185" s="170" t="s">
        <v>260</v>
      </c>
      <c r="H185" s="171">
        <v>118</v>
      </c>
      <c r="I185" s="172"/>
      <c r="J185" s="173">
        <f>ROUND(I185*H185,2)</f>
        <v>0</v>
      </c>
      <c r="K185" s="169" t="s">
        <v>133</v>
      </c>
      <c r="L185" s="41"/>
      <c r="M185" s="174" t="s">
        <v>3</v>
      </c>
      <c r="N185" s="175" t="s">
        <v>51</v>
      </c>
      <c r="O185" s="74"/>
      <c r="P185" s="176">
        <f>O185*H185</f>
        <v>0</v>
      </c>
      <c r="Q185" s="176">
        <v>0.20469000000000001</v>
      </c>
      <c r="R185" s="176">
        <f>Q185*H185</f>
        <v>24.153420000000001</v>
      </c>
      <c r="S185" s="176">
        <v>0</v>
      </c>
      <c r="T185" s="17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178" t="s">
        <v>148</v>
      </c>
      <c r="AT185" s="178" t="s">
        <v>129</v>
      </c>
      <c r="AU185" s="178" t="s">
        <v>90</v>
      </c>
      <c r="AY185" s="20" t="s">
        <v>126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20" t="s">
        <v>88</v>
      </c>
      <c r="BK185" s="179">
        <f>ROUND(I185*H185,2)</f>
        <v>0</v>
      </c>
      <c r="BL185" s="20" t="s">
        <v>148</v>
      </c>
      <c r="BM185" s="178" t="s">
        <v>410</v>
      </c>
    </row>
    <row r="186" s="2" customFormat="1">
      <c r="A186" s="40"/>
      <c r="B186" s="41"/>
      <c r="C186" s="40"/>
      <c r="D186" s="180" t="s">
        <v>136</v>
      </c>
      <c r="E186" s="40"/>
      <c r="F186" s="181" t="s">
        <v>411</v>
      </c>
      <c r="G186" s="40"/>
      <c r="H186" s="40"/>
      <c r="I186" s="182"/>
      <c r="J186" s="40"/>
      <c r="K186" s="40"/>
      <c r="L186" s="41"/>
      <c r="M186" s="183"/>
      <c r="N186" s="184"/>
      <c r="O186" s="74"/>
      <c r="P186" s="74"/>
      <c r="Q186" s="74"/>
      <c r="R186" s="74"/>
      <c r="S186" s="74"/>
      <c r="T186" s="75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20" t="s">
        <v>136</v>
      </c>
      <c r="AU186" s="20" t="s">
        <v>90</v>
      </c>
    </row>
    <row r="187" s="2" customFormat="1">
      <c r="A187" s="40"/>
      <c r="B187" s="41"/>
      <c r="C187" s="40"/>
      <c r="D187" s="185" t="s">
        <v>137</v>
      </c>
      <c r="E187" s="40"/>
      <c r="F187" s="186" t="s">
        <v>412</v>
      </c>
      <c r="G187" s="40"/>
      <c r="H187" s="40"/>
      <c r="I187" s="182"/>
      <c r="J187" s="40"/>
      <c r="K187" s="40"/>
      <c r="L187" s="41"/>
      <c r="M187" s="183"/>
      <c r="N187" s="184"/>
      <c r="O187" s="74"/>
      <c r="P187" s="74"/>
      <c r="Q187" s="74"/>
      <c r="R187" s="74"/>
      <c r="S187" s="74"/>
      <c r="T187" s="75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20" t="s">
        <v>137</v>
      </c>
      <c r="AU187" s="20" t="s">
        <v>90</v>
      </c>
    </row>
    <row r="188" s="13" customFormat="1">
      <c r="A188" s="13"/>
      <c r="B188" s="191"/>
      <c r="C188" s="13"/>
      <c r="D188" s="180" t="s">
        <v>234</v>
      </c>
      <c r="E188" s="192" t="s">
        <v>3</v>
      </c>
      <c r="F188" s="193" t="s">
        <v>881</v>
      </c>
      <c r="G188" s="13"/>
      <c r="H188" s="194">
        <v>118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234</v>
      </c>
      <c r="AU188" s="192" t="s">
        <v>90</v>
      </c>
      <c r="AV188" s="13" t="s">
        <v>90</v>
      </c>
      <c r="AW188" s="13" t="s">
        <v>42</v>
      </c>
      <c r="AX188" s="13" t="s">
        <v>88</v>
      </c>
      <c r="AY188" s="192" t="s">
        <v>126</v>
      </c>
    </row>
    <row r="189" s="12" customFormat="1" ht="22.8" customHeight="1">
      <c r="A189" s="12"/>
      <c r="B189" s="153"/>
      <c r="C189" s="12"/>
      <c r="D189" s="154" t="s">
        <v>79</v>
      </c>
      <c r="E189" s="164" t="s">
        <v>143</v>
      </c>
      <c r="F189" s="164" t="s">
        <v>414</v>
      </c>
      <c r="G189" s="12"/>
      <c r="H189" s="12"/>
      <c r="I189" s="156"/>
      <c r="J189" s="165">
        <f>BK189</f>
        <v>0</v>
      </c>
      <c r="K189" s="12"/>
      <c r="L189" s="153"/>
      <c r="M189" s="158"/>
      <c r="N189" s="159"/>
      <c r="O189" s="159"/>
      <c r="P189" s="160">
        <f>SUM(P190:P198)</f>
        <v>0</v>
      </c>
      <c r="Q189" s="159"/>
      <c r="R189" s="160">
        <f>SUM(R190:R198)</f>
        <v>0</v>
      </c>
      <c r="S189" s="159"/>
      <c r="T189" s="161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4" t="s">
        <v>88</v>
      </c>
      <c r="AT189" s="162" t="s">
        <v>79</v>
      </c>
      <c r="AU189" s="162" t="s">
        <v>88</v>
      </c>
      <c r="AY189" s="154" t="s">
        <v>126</v>
      </c>
      <c r="BK189" s="163">
        <f>SUM(BK190:BK198)</f>
        <v>0</v>
      </c>
    </row>
    <row r="190" s="2" customFormat="1" ht="21.75" customHeight="1">
      <c r="A190" s="40"/>
      <c r="B190" s="166"/>
      <c r="C190" s="167" t="s">
        <v>366</v>
      </c>
      <c r="D190" s="167" t="s">
        <v>129</v>
      </c>
      <c r="E190" s="168" t="s">
        <v>416</v>
      </c>
      <c r="F190" s="169" t="s">
        <v>417</v>
      </c>
      <c r="G190" s="170" t="s">
        <v>306</v>
      </c>
      <c r="H190" s="171">
        <v>12.560000000000001</v>
      </c>
      <c r="I190" s="172"/>
      <c r="J190" s="173">
        <f>ROUND(I190*H190,2)</f>
        <v>0</v>
      </c>
      <c r="K190" s="169" t="s">
        <v>3</v>
      </c>
      <c r="L190" s="41"/>
      <c r="M190" s="174" t="s">
        <v>3</v>
      </c>
      <c r="N190" s="175" t="s">
        <v>51</v>
      </c>
      <c r="O190" s="7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178" t="s">
        <v>148</v>
      </c>
      <c r="AT190" s="178" t="s">
        <v>129</v>
      </c>
      <c r="AU190" s="178" t="s">
        <v>90</v>
      </c>
      <c r="AY190" s="20" t="s">
        <v>126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20" t="s">
        <v>88</v>
      </c>
      <c r="BK190" s="179">
        <f>ROUND(I190*H190,2)</f>
        <v>0</v>
      </c>
      <c r="BL190" s="20" t="s">
        <v>148</v>
      </c>
      <c r="BM190" s="178" t="s">
        <v>418</v>
      </c>
    </row>
    <row r="191" s="2" customFormat="1">
      <c r="A191" s="40"/>
      <c r="B191" s="41"/>
      <c r="C191" s="40"/>
      <c r="D191" s="180" t="s">
        <v>136</v>
      </c>
      <c r="E191" s="40"/>
      <c r="F191" s="181" t="s">
        <v>419</v>
      </c>
      <c r="G191" s="40"/>
      <c r="H191" s="40"/>
      <c r="I191" s="182"/>
      <c r="J191" s="40"/>
      <c r="K191" s="40"/>
      <c r="L191" s="41"/>
      <c r="M191" s="183"/>
      <c r="N191" s="184"/>
      <c r="O191" s="74"/>
      <c r="P191" s="74"/>
      <c r="Q191" s="74"/>
      <c r="R191" s="74"/>
      <c r="S191" s="74"/>
      <c r="T191" s="75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20" t="s">
        <v>136</v>
      </c>
      <c r="AU191" s="20" t="s">
        <v>90</v>
      </c>
    </row>
    <row r="192" s="13" customFormat="1">
      <c r="A192" s="13"/>
      <c r="B192" s="191"/>
      <c r="C192" s="13"/>
      <c r="D192" s="180" t="s">
        <v>234</v>
      </c>
      <c r="E192" s="192" t="s">
        <v>3</v>
      </c>
      <c r="F192" s="193" t="s">
        <v>882</v>
      </c>
      <c r="G192" s="13"/>
      <c r="H192" s="194">
        <v>12.560000000000001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234</v>
      </c>
      <c r="AU192" s="192" t="s">
        <v>90</v>
      </c>
      <c r="AV192" s="13" t="s">
        <v>90</v>
      </c>
      <c r="AW192" s="13" t="s">
        <v>42</v>
      </c>
      <c r="AX192" s="13" t="s">
        <v>88</v>
      </c>
      <c r="AY192" s="192" t="s">
        <v>126</v>
      </c>
    </row>
    <row r="193" s="2" customFormat="1" ht="24.15" customHeight="1">
      <c r="A193" s="40"/>
      <c r="B193" s="166"/>
      <c r="C193" s="167" t="s">
        <v>373</v>
      </c>
      <c r="D193" s="167" t="s">
        <v>129</v>
      </c>
      <c r="E193" s="168" t="s">
        <v>421</v>
      </c>
      <c r="F193" s="169" t="s">
        <v>422</v>
      </c>
      <c r="G193" s="170" t="s">
        <v>423</v>
      </c>
      <c r="H193" s="171">
        <v>6</v>
      </c>
      <c r="I193" s="172"/>
      <c r="J193" s="173">
        <f>ROUND(I193*H193,2)</f>
        <v>0</v>
      </c>
      <c r="K193" s="169" t="s">
        <v>3</v>
      </c>
      <c r="L193" s="41"/>
      <c r="M193" s="174" t="s">
        <v>3</v>
      </c>
      <c r="N193" s="175" t="s">
        <v>51</v>
      </c>
      <c r="O193" s="74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178" t="s">
        <v>148</v>
      </c>
      <c r="AT193" s="178" t="s">
        <v>129</v>
      </c>
      <c r="AU193" s="178" t="s">
        <v>90</v>
      </c>
      <c r="AY193" s="20" t="s">
        <v>126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20" t="s">
        <v>88</v>
      </c>
      <c r="BK193" s="179">
        <f>ROUND(I193*H193,2)</f>
        <v>0</v>
      </c>
      <c r="BL193" s="20" t="s">
        <v>148</v>
      </c>
      <c r="BM193" s="178" t="s">
        <v>424</v>
      </c>
    </row>
    <row r="194" s="2" customFormat="1">
      <c r="A194" s="40"/>
      <c r="B194" s="41"/>
      <c r="C194" s="40"/>
      <c r="D194" s="180" t="s">
        <v>136</v>
      </c>
      <c r="E194" s="40"/>
      <c r="F194" s="181" t="s">
        <v>422</v>
      </c>
      <c r="G194" s="40"/>
      <c r="H194" s="40"/>
      <c r="I194" s="182"/>
      <c r="J194" s="40"/>
      <c r="K194" s="40"/>
      <c r="L194" s="41"/>
      <c r="M194" s="183"/>
      <c r="N194" s="184"/>
      <c r="O194" s="74"/>
      <c r="P194" s="74"/>
      <c r="Q194" s="74"/>
      <c r="R194" s="74"/>
      <c r="S194" s="74"/>
      <c r="T194" s="75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20" t="s">
        <v>136</v>
      </c>
      <c r="AU194" s="20" t="s">
        <v>90</v>
      </c>
    </row>
    <row r="195" s="13" customFormat="1">
      <c r="A195" s="13"/>
      <c r="B195" s="191"/>
      <c r="C195" s="13"/>
      <c r="D195" s="180" t="s">
        <v>234</v>
      </c>
      <c r="E195" s="192" t="s">
        <v>3</v>
      </c>
      <c r="F195" s="193" t="s">
        <v>883</v>
      </c>
      <c r="G195" s="13"/>
      <c r="H195" s="194">
        <v>6</v>
      </c>
      <c r="I195" s="195"/>
      <c r="J195" s="13"/>
      <c r="K195" s="13"/>
      <c r="L195" s="191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234</v>
      </c>
      <c r="AU195" s="192" t="s">
        <v>90</v>
      </c>
      <c r="AV195" s="13" t="s">
        <v>90</v>
      </c>
      <c r="AW195" s="13" t="s">
        <v>42</v>
      </c>
      <c r="AX195" s="13" t="s">
        <v>88</v>
      </c>
      <c r="AY195" s="192" t="s">
        <v>126</v>
      </c>
    </row>
    <row r="196" s="2" customFormat="1" ht="24.15" customHeight="1">
      <c r="A196" s="40"/>
      <c r="B196" s="166"/>
      <c r="C196" s="167" t="s">
        <v>380</v>
      </c>
      <c r="D196" s="167" t="s">
        <v>129</v>
      </c>
      <c r="E196" s="168" t="s">
        <v>427</v>
      </c>
      <c r="F196" s="169" t="s">
        <v>428</v>
      </c>
      <c r="G196" s="170" t="s">
        <v>423</v>
      </c>
      <c r="H196" s="171">
        <v>6</v>
      </c>
      <c r="I196" s="172"/>
      <c r="J196" s="173">
        <f>ROUND(I196*H196,2)</f>
        <v>0</v>
      </c>
      <c r="K196" s="169" t="s">
        <v>3</v>
      </c>
      <c r="L196" s="41"/>
      <c r="M196" s="174" t="s">
        <v>3</v>
      </c>
      <c r="N196" s="175" t="s">
        <v>51</v>
      </c>
      <c r="O196" s="74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178" t="s">
        <v>148</v>
      </c>
      <c r="AT196" s="178" t="s">
        <v>129</v>
      </c>
      <c r="AU196" s="178" t="s">
        <v>90</v>
      </c>
      <c r="AY196" s="20" t="s">
        <v>126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0" t="s">
        <v>88</v>
      </c>
      <c r="BK196" s="179">
        <f>ROUND(I196*H196,2)</f>
        <v>0</v>
      </c>
      <c r="BL196" s="20" t="s">
        <v>148</v>
      </c>
      <c r="BM196" s="178" t="s">
        <v>429</v>
      </c>
    </row>
    <row r="197" s="2" customFormat="1">
      <c r="A197" s="40"/>
      <c r="B197" s="41"/>
      <c r="C197" s="40"/>
      <c r="D197" s="180" t="s">
        <v>136</v>
      </c>
      <c r="E197" s="40"/>
      <c r="F197" s="181" t="s">
        <v>430</v>
      </c>
      <c r="G197" s="40"/>
      <c r="H197" s="40"/>
      <c r="I197" s="182"/>
      <c r="J197" s="40"/>
      <c r="K197" s="40"/>
      <c r="L197" s="41"/>
      <c r="M197" s="183"/>
      <c r="N197" s="184"/>
      <c r="O197" s="74"/>
      <c r="P197" s="74"/>
      <c r="Q197" s="74"/>
      <c r="R197" s="74"/>
      <c r="S197" s="74"/>
      <c r="T197" s="75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20" t="s">
        <v>136</v>
      </c>
      <c r="AU197" s="20" t="s">
        <v>90</v>
      </c>
    </row>
    <row r="198" s="13" customFormat="1">
      <c r="A198" s="13"/>
      <c r="B198" s="191"/>
      <c r="C198" s="13"/>
      <c r="D198" s="180" t="s">
        <v>234</v>
      </c>
      <c r="E198" s="192" t="s">
        <v>3</v>
      </c>
      <c r="F198" s="193" t="s">
        <v>884</v>
      </c>
      <c r="G198" s="13"/>
      <c r="H198" s="194">
        <v>6</v>
      </c>
      <c r="I198" s="195"/>
      <c r="J198" s="13"/>
      <c r="K198" s="13"/>
      <c r="L198" s="191"/>
      <c r="M198" s="196"/>
      <c r="N198" s="197"/>
      <c r="O198" s="197"/>
      <c r="P198" s="197"/>
      <c r="Q198" s="197"/>
      <c r="R198" s="197"/>
      <c r="S198" s="197"/>
      <c r="T198" s="19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2" t="s">
        <v>234</v>
      </c>
      <c r="AU198" s="192" t="s">
        <v>90</v>
      </c>
      <c r="AV198" s="13" t="s">
        <v>90</v>
      </c>
      <c r="AW198" s="13" t="s">
        <v>42</v>
      </c>
      <c r="AX198" s="13" t="s">
        <v>88</v>
      </c>
      <c r="AY198" s="192" t="s">
        <v>126</v>
      </c>
    </row>
    <row r="199" s="12" customFormat="1" ht="22.8" customHeight="1">
      <c r="A199" s="12"/>
      <c r="B199" s="153"/>
      <c r="C199" s="12"/>
      <c r="D199" s="154" t="s">
        <v>79</v>
      </c>
      <c r="E199" s="164" t="s">
        <v>148</v>
      </c>
      <c r="F199" s="164" t="s">
        <v>432</v>
      </c>
      <c r="G199" s="12"/>
      <c r="H199" s="12"/>
      <c r="I199" s="156"/>
      <c r="J199" s="165">
        <f>BK199</f>
        <v>0</v>
      </c>
      <c r="K199" s="12"/>
      <c r="L199" s="153"/>
      <c r="M199" s="158"/>
      <c r="N199" s="159"/>
      <c r="O199" s="159"/>
      <c r="P199" s="160">
        <f>SUM(P200:P224)</f>
        <v>0</v>
      </c>
      <c r="Q199" s="159"/>
      <c r="R199" s="160">
        <f>SUM(R200:R224)</f>
        <v>0.27885344000000001</v>
      </c>
      <c r="S199" s="159"/>
      <c r="T199" s="161">
        <f>SUM(T200:T224)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4" t="s">
        <v>88</v>
      </c>
      <c r="AT199" s="162" t="s">
        <v>79</v>
      </c>
      <c r="AU199" s="162" t="s">
        <v>88</v>
      </c>
      <c r="AY199" s="154" t="s">
        <v>126</v>
      </c>
      <c r="BK199" s="163">
        <f>SUM(BK200:BK224)</f>
        <v>0</v>
      </c>
    </row>
    <row r="200" s="2" customFormat="1" ht="16.5" customHeight="1">
      <c r="A200" s="40"/>
      <c r="B200" s="166"/>
      <c r="C200" s="167" t="s">
        <v>386</v>
      </c>
      <c r="D200" s="167" t="s">
        <v>129</v>
      </c>
      <c r="E200" s="168" t="s">
        <v>434</v>
      </c>
      <c r="F200" s="169" t="s">
        <v>435</v>
      </c>
      <c r="G200" s="170" t="s">
        <v>306</v>
      </c>
      <c r="H200" s="171">
        <v>33.630000000000003</v>
      </c>
      <c r="I200" s="172"/>
      <c r="J200" s="173">
        <f>ROUND(I200*H200,2)</f>
        <v>0</v>
      </c>
      <c r="K200" s="169" t="s">
        <v>133</v>
      </c>
      <c r="L200" s="41"/>
      <c r="M200" s="174" t="s">
        <v>3</v>
      </c>
      <c r="N200" s="175" t="s">
        <v>51</v>
      </c>
      <c r="O200" s="74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178" t="s">
        <v>148</v>
      </c>
      <c r="AT200" s="178" t="s">
        <v>129</v>
      </c>
      <c r="AU200" s="178" t="s">
        <v>90</v>
      </c>
      <c r="AY200" s="20" t="s">
        <v>126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20" t="s">
        <v>88</v>
      </c>
      <c r="BK200" s="179">
        <f>ROUND(I200*H200,2)</f>
        <v>0</v>
      </c>
      <c r="BL200" s="20" t="s">
        <v>148</v>
      </c>
      <c r="BM200" s="178" t="s">
        <v>436</v>
      </c>
    </row>
    <row r="201" s="2" customFormat="1">
      <c r="A201" s="40"/>
      <c r="B201" s="41"/>
      <c r="C201" s="40"/>
      <c r="D201" s="180" t="s">
        <v>136</v>
      </c>
      <c r="E201" s="40"/>
      <c r="F201" s="181" t="s">
        <v>437</v>
      </c>
      <c r="G201" s="40"/>
      <c r="H201" s="40"/>
      <c r="I201" s="182"/>
      <c r="J201" s="40"/>
      <c r="K201" s="40"/>
      <c r="L201" s="41"/>
      <c r="M201" s="183"/>
      <c r="N201" s="184"/>
      <c r="O201" s="74"/>
      <c r="P201" s="74"/>
      <c r="Q201" s="74"/>
      <c r="R201" s="74"/>
      <c r="S201" s="74"/>
      <c r="T201" s="75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20" t="s">
        <v>136</v>
      </c>
      <c r="AU201" s="20" t="s">
        <v>90</v>
      </c>
    </row>
    <row r="202" s="2" customFormat="1">
      <c r="A202" s="40"/>
      <c r="B202" s="41"/>
      <c r="C202" s="40"/>
      <c r="D202" s="185" t="s">
        <v>137</v>
      </c>
      <c r="E202" s="40"/>
      <c r="F202" s="186" t="s">
        <v>438</v>
      </c>
      <c r="G202" s="40"/>
      <c r="H202" s="40"/>
      <c r="I202" s="182"/>
      <c r="J202" s="40"/>
      <c r="K202" s="40"/>
      <c r="L202" s="41"/>
      <c r="M202" s="183"/>
      <c r="N202" s="184"/>
      <c r="O202" s="74"/>
      <c r="P202" s="74"/>
      <c r="Q202" s="74"/>
      <c r="R202" s="74"/>
      <c r="S202" s="74"/>
      <c r="T202" s="75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20" t="s">
        <v>137</v>
      </c>
      <c r="AU202" s="20" t="s">
        <v>90</v>
      </c>
    </row>
    <row r="203" s="13" customFormat="1">
      <c r="A203" s="13"/>
      <c r="B203" s="191"/>
      <c r="C203" s="13"/>
      <c r="D203" s="180" t="s">
        <v>234</v>
      </c>
      <c r="E203" s="192" t="s">
        <v>3</v>
      </c>
      <c r="F203" s="193" t="s">
        <v>885</v>
      </c>
      <c r="G203" s="13"/>
      <c r="H203" s="194">
        <v>33.630000000000003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234</v>
      </c>
      <c r="AU203" s="192" t="s">
        <v>90</v>
      </c>
      <c r="AV203" s="13" t="s">
        <v>90</v>
      </c>
      <c r="AW203" s="13" t="s">
        <v>42</v>
      </c>
      <c r="AX203" s="13" t="s">
        <v>88</v>
      </c>
      <c r="AY203" s="192" t="s">
        <v>126</v>
      </c>
    </row>
    <row r="204" s="2" customFormat="1" ht="33" customHeight="1">
      <c r="A204" s="40"/>
      <c r="B204" s="166"/>
      <c r="C204" s="167" t="s">
        <v>394</v>
      </c>
      <c r="D204" s="167" t="s">
        <v>129</v>
      </c>
      <c r="E204" s="168" t="s">
        <v>441</v>
      </c>
      <c r="F204" s="169" t="s">
        <v>442</v>
      </c>
      <c r="G204" s="170" t="s">
        <v>306</v>
      </c>
      <c r="H204" s="171">
        <v>14.58</v>
      </c>
      <c r="I204" s="172"/>
      <c r="J204" s="173">
        <f>ROUND(I204*H204,2)</f>
        <v>0</v>
      </c>
      <c r="K204" s="169" t="s">
        <v>133</v>
      </c>
      <c r="L204" s="41"/>
      <c r="M204" s="174" t="s">
        <v>3</v>
      </c>
      <c r="N204" s="175" t="s">
        <v>51</v>
      </c>
      <c r="O204" s="74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178" t="s">
        <v>148</v>
      </c>
      <c r="AT204" s="178" t="s">
        <v>129</v>
      </c>
      <c r="AU204" s="178" t="s">
        <v>90</v>
      </c>
      <c r="AY204" s="20" t="s">
        <v>126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20" t="s">
        <v>88</v>
      </c>
      <c r="BK204" s="179">
        <f>ROUND(I204*H204,2)</f>
        <v>0</v>
      </c>
      <c r="BL204" s="20" t="s">
        <v>148</v>
      </c>
      <c r="BM204" s="178" t="s">
        <v>443</v>
      </c>
    </row>
    <row r="205" s="2" customFormat="1">
      <c r="A205" s="40"/>
      <c r="B205" s="41"/>
      <c r="C205" s="40"/>
      <c r="D205" s="180" t="s">
        <v>136</v>
      </c>
      <c r="E205" s="40"/>
      <c r="F205" s="181" t="s">
        <v>444</v>
      </c>
      <c r="G205" s="40"/>
      <c r="H205" s="40"/>
      <c r="I205" s="182"/>
      <c r="J205" s="40"/>
      <c r="K205" s="40"/>
      <c r="L205" s="41"/>
      <c r="M205" s="183"/>
      <c r="N205" s="184"/>
      <c r="O205" s="74"/>
      <c r="P205" s="74"/>
      <c r="Q205" s="74"/>
      <c r="R205" s="74"/>
      <c r="S205" s="74"/>
      <c r="T205" s="75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20" t="s">
        <v>136</v>
      </c>
      <c r="AU205" s="20" t="s">
        <v>90</v>
      </c>
    </row>
    <row r="206" s="2" customFormat="1">
      <c r="A206" s="40"/>
      <c r="B206" s="41"/>
      <c r="C206" s="40"/>
      <c r="D206" s="185" t="s">
        <v>137</v>
      </c>
      <c r="E206" s="40"/>
      <c r="F206" s="186" t="s">
        <v>445</v>
      </c>
      <c r="G206" s="40"/>
      <c r="H206" s="40"/>
      <c r="I206" s="182"/>
      <c r="J206" s="40"/>
      <c r="K206" s="40"/>
      <c r="L206" s="41"/>
      <c r="M206" s="183"/>
      <c r="N206" s="184"/>
      <c r="O206" s="74"/>
      <c r="P206" s="74"/>
      <c r="Q206" s="74"/>
      <c r="R206" s="74"/>
      <c r="S206" s="74"/>
      <c r="T206" s="75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20" t="s">
        <v>137</v>
      </c>
      <c r="AU206" s="20" t="s">
        <v>90</v>
      </c>
    </row>
    <row r="207" s="13" customFormat="1">
      <c r="A207" s="13"/>
      <c r="B207" s="191"/>
      <c r="C207" s="13"/>
      <c r="D207" s="180" t="s">
        <v>234</v>
      </c>
      <c r="E207" s="192" t="s">
        <v>3</v>
      </c>
      <c r="F207" s="193" t="s">
        <v>886</v>
      </c>
      <c r="G207" s="13"/>
      <c r="H207" s="194">
        <v>1.78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234</v>
      </c>
      <c r="AU207" s="192" t="s">
        <v>90</v>
      </c>
      <c r="AV207" s="13" t="s">
        <v>90</v>
      </c>
      <c r="AW207" s="13" t="s">
        <v>42</v>
      </c>
      <c r="AX207" s="13" t="s">
        <v>80</v>
      </c>
      <c r="AY207" s="192" t="s">
        <v>126</v>
      </c>
    </row>
    <row r="208" s="13" customFormat="1">
      <c r="A208" s="13"/>
      <c r="B208" s="191"/>
      <c r="C208" s="13"/>
      <c r="D208" s="180" t="s">
        <v>234</v>
      </c>
      <c r="E208" s="192" t="s">
        <v>3</v>
      </c>
      <c r="F208" s="193" t="s">
        <v>887</v>
      </c>
      <c r="G208" s="13"/>
      <c r="H208" s="194">
        <v>5.0800000000000001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234</v>
      </c>
      <c r="AU208" s="192" t="s">
        <v>90</v>
      </c>
      <c r="AV208" s="13" t="s">
        <v>90</v>
      </c>
      <c r="AW208" s="13" t="s">
        <v>42</v>
      </c>
      <c r="AX208" s="13" t="s">
        <v>80</v>
      </c>
      <c r="AY208" s="192" t="s">
        <v>126</v>
      </c>
    </row>
    <row r="209" s="13" customFormat="1">
      <c r="A209" s="13"/>
      <c r="B209" s="191"/>
      <c r="C209" s="13"/>
      <c r="D209" s="180" t="s">
        <v>234</v>
      </c>
      <c r="E209" s="192" t="s">
        <v>3</v>
      </c>
      <c r="F209" s="193" t="s">
        <v>888</v>
      </c>
      <c r="G209" s="13"/>
      <c r="H209" s="194">
        <v>7.7199999999999998</v>
      </c>
      <c r="I209" s="195"/>
      <c r="J209" s="13"/>
      <c r="K209" s="13"/>
      <c r="L209" s="191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234</v>
      </c>
      <c r="AU209" s="192" t="s">
        <v>90</v>
      </c>
      <c r="AV209" s="13" t="s">
        <v>90</v>
      </c>
      <c r="AW209" s="13" t="s">
        <v>42</v>
      </c>
      <c r="AX209" s="13" t="s">
        <v>80</v>
      </c>
      <c r="AY209" s="192" t="s">
        <v>126</v>
      </c>
    </row>
    <row r="210" s="14" customFormat="1">
      <c r="A210" s="14"/>
      <c r="B210" s="199"/>
      <c r="C210" s="14"/>
      <c r="D210" s="180" t="s">
        <v>234</v>
      </c>
      <c r="E210" s="200" t="s">
        <v>3</v>
      </c>
      <c r="F210" s="201" t="s">
        <v>266</v>
      </c>
      <c r="G210" s="14"/>
      <c r="H210" s="202">
        <v>14.58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234</v>
      </c>
      <c r="AU210" s="200" t="s">
        <v>90</v>
      </c>
      <c r="AV210" s="14" t="s">
        <v>148</v>
      </c>
      <c r="AW210" s="14" t="s">
        <v>42</v>
      </c>
      <c r="AX210" s="14" t="s">
        <v>88</v>
      </c>
      <c r="AY210" s="200" t="s">
        <v>126</v>
      </c>
    </row>
    <row r="211" s="2" customFormat="1" ht="24.15" customHeight="1">
      <c r="A211" s="40"/>
      <c r="B211" s="166"/>
      <c r="C211" s="167" t="s">
        <v>401</v>
      </c>
      <c r="D211" s="167" t="s">
        <v>129</v>
      </c>
      <c r="E211" s="168" t="s">
        <v>450</v>
      </c>
      <c r="F211" s="169" t="s">
        <v>451</v>
      </c>
      <c r="G211" s="170" t="s">
        <v>230</v>
      </c>
      <c r="H211" s="171">
        <v>20.998000000000001</v>
      </c>
      <c r="I211" s="172"/>
      <c r="J211" s="173">
        <f>ROUND(I211*H211,2)</f>
        <v>0</v>
      </c>
      <c r="K211" s="169" t="s">
        <v>133</v>
      </c>
      <c r="L211" s="41"/>
      <c r="M211" s="174" t="s">
        <v>3</v>
      </c>
      <c r="N211" s="175" t="s">
        <v>51</v>
      </c>
      <c r="O211" s="74"/>
      <c r="P211" s="176">
        <f>O211*H211</f>
        <v>0</v>
      </c>
      <c r="Q211" s="176">
        <v>0.01328</v>
      </c>
      <c r="R211" s="176">
        <f>Q211*H211</f>
        <v>0.27885344000000001</v>
      </c>
      <c r="S211" s="176">
        <v>0</v>
      </c>
      <c r="T211" s="17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178" t="s">
        <v>148</v>
      </c>
      <c r="AT211" s="178" t="s">
        <v>129</v>
      </c>
      <c r="AU211" s="178" t="s">
        <v>90</v>
      </c>
      <c r="AY211" s="20" t="s">
        <v>126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20" t="s">
        <v>88</v>
      </c>
      <c r="BK211" s="179">
        <f>ROUND(I211*H211,2)</f>
        <v>0</v>
      </c>
      <c r="BL211" s="20" t="s">
        <v>148</v>
      </c>
      <c r="BM211" s="178" t="s">
        <v>452</v>
      </c>
    </row>
    <row r="212" s="2" customFormat="1">
      <c r="A212" s="40"/>
      <c r="B212" s="41"/>
      <c r="C212" s="40"/>
      <c r="D212" s="180" t="s">
        <v>136</v>
      </c>
      <c r="E212" s="40"/>
      <c r="F212" s="181" t="s">
        <v>453</v>
      </c>
      <c r="G212" s="40"/>
      <c r="H212" s="40"/>
      <c r="I212" s="182"/>
      <c r="J212" s="40"/>
      <c r="K212" s="40"/>
      <c r="L212" s="41"/>
      <c r="M212" s="183"/>
      <c r="N212" s="184"/>
      <c r="O212" s="74"/>
      <c r="P212" s="74"/>
      <c r="Q212" s="74"/>
      <c r="R212" s="74"/>
      <c r="S212" s="74"/>
      <c r="T212" s="75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20" t="s">
        <v>136</v>
      </c>
      <c r="AU212" s="20" t="s">
        <v>90</v>
      </c>
    </row>
    <row r="213" s="2" customFormat="1">
      <c r="A213" s="40"/>
      <c r="B213" s="41"/>
      <c r="C213" s="40"/>
      <c r="D213" s="185" t="s">
        <v>137</v>
      </c>
      <c r="E213" s="40"/>
      <c r="F213" s="186" t="s">
        <v>454</v>
      </c>
      <c r="G213" s="40"/>
      <c r="H213" s="40"/>
      <c r="I213" s="182"/>
      <c r="J213" s="40"/>
      <c r="K213" s="40"/>
      <c r="L213" s="41"/>
      <c r="M213" s="183"/>
      <c r="N213" s="184"/>
      <c r="O213" s="74"/>
      <c r="P213" s="74"/>
      <c r="Q213" s="74"/>
      <c r="R213" s="74"/>
      <c r="S213" s="74"/>
      <c r="T213" s="75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20" t="s">
        <v>137</v>
      </c>
      <c r="AU213" s="20" t="s">
        <v>90</v>
      </c>
    </row>
    <row r="214" s="13" customFormat="1">
      <c r="A214" s="13"/>
      <c r="B214" s="191"/>
      <c r="C214" s="13"/>
      <c r="D214" s="180" t="s">
        <v>234</v>
      </c>
      <c r="E214" s="192" t="s">
        <v>3</v>
      </c>
      <c r="F214" s="193" t="s">
        <v>889</v>
      </c>
      <c r="G214" s="13"/>
      <c r="H214" s="194">
        <v>5.3200000000000003</v>
      </c>
      <c r="I214" s="195"/>
      <c r="J214" s="13"/>
      <c r="K214" s="13"/>
      <c r="L214" s="191"/>
      <c r="M214" s="196"/>
      <c r="N214" s="197"/>
      <c r="O214" s="197"/>
      <c r="P214" s="197"/>
      <c r="Q214" s="197"/>
      <c r="R214" s="197"/>
      <c r="S214" s="197"/>
      <c r="T214" s="19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2" t="s">
        <v>234</v>
      </c>
      <c r="AU214" s="192" t="s">
        <v>90</v>
      </c>
      <c r="AV214" s="13" t="s">
        <v>90</v>
      </c>
      <c r="AW214" s="13" t="s">
        <v>42</v>
      </c>
      <c r="AX214" s="13" t="s">
        <v>80</v>
      </c>
      <c r="AY214" s="192" t="s">
        <v>126</v>
      </c>
    </row>
    <row r="215" s="13" customFormat="1">
      <c r="A215" s="13"/>
      <c r="B215" s="191"/>
      <c r="C215" s="13"/>
      <c r="D215" s="180" t="s">
        <v>234</v>
      </c>
      <c r="E215" s="192" t="s">
        <v>3</v>
      </c>
      <c r="F215" s="193" t="s">
        <v>890</v>
      </c>
      <c r="G215" s="13"/>
      <c r="H215" s="194">
        <v>6.8399999999999999</v>
      </c>
      <c r="I215" s="195"/>
      <c r="J215" s="13"/>
      <c r="K215" s="13"/>
      <c r="L215" s="191"/>
      <c r="M215" s="196"/>
      <c r="N215" s="197"/>
      <c r="O215" s="197"/>
      <c r="P215" s="197"/>
      <c r="Q215" s="197"/>
      <c r="R215" s="197"/>
      <c r="S215" s="197"/>
      <c r="T215" s="19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2" t="s">
        <v>234</v>
      </c>
      <c r="AU215" s="192" t="s">
        <v>90</v>
      </c>
      <c r="AV215" s="13" t="s">
        <v>90</v>
      </c>
      <c r="AW215" s="13" t="s">
        <v>42</v>
      </c>
      <c r="AX215" s="13" t="s">
        <v>80</v>
      </c>
      <c r="AY215" s="192" t="s">
        <v>126</v>
      </c>
    </row>
    <row r="216" s="13" customFormat="1">
      <c r="A216" s="13"/>
      <c r="B216" s="191"/>
      <c r="C216" s="13"/>
      <c r="D216" s="180" t="s">
        <v>234</v>
      </c>
      <c r="E216" s="192" t="s">
        <v>3</v>
      </c>
      <c r="F216" s="193" t="s">
        <v>891</v>
      </c>
      <c r="G216" s="13"/>
      <c r="H216" s="194">
        <v>8.8379999999999992</v>
      </c>
      <c r="I216" s="195"/>
      <c r="J216" s="13"/>
      <c r="K216" s="13"/>
      <c r="L216" s="191"/>
      <c r="M216" s="196"/>
      <c r="N216" s="197"/>
      <c r="O216" s="197"/>
      <c r="P216" s="197"/>
      <c r="Q216" s="197"/>
      <c r="R216" s="197"/>
      <c r="S216" s="197"/>
      <c r="T216" s="19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234</v>
      </c>
      <c r="AU216" s="192" t="s">
        <v>90</v>
      </c>
      <c r="AV216" s="13" t="s">
        <v>90</v>
      </c>
      <c r="AW216" s="13" t="s">
        <v>42</v>
      </c>
      <c r="AX216" s="13" t="s">
        <v>80</v>
      </c>
      <c r="AY216" s="192" t="s">
        <v>126</v>
      </c>
    </row>
    <row r="217" s="14" customFormat="1">
      <c r="A217" s="14"/>
      <c r="B217" s="199"/>
      <c r="C217" s="14"/>
      <c r="D217" s="180" t="s">
        <v>234</v>
      </c>
      <c r="E217" s="200" t="s">
        <v>3</v>
      </c>
      <c r="F217" s="201" t="s">
        <v>266</v>
      </c>
      <c r="G217" s="14"/>
      <c r="H217" s="202">
        <v>20.998000000000001</v>
      </c>
      <c r="I217" s="203"/>
      <c r="J217" s="14"/>
      <c r="K217" s="14"/>
      <c r="L217" s="199"/>
      <c r="M217" s="204"/>
      <c r="N217" s="205"/>
      <c r="O217" s="205"/>
      <c r="P217" s="205"/>
      <c r="Q217" s="205"/>
      <c r="R217" s="205"/>
      <c r="S217" s="205"/>
      <c r="T217" s="20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0" t="s">
        <v>234</v>
      </c>
      <c r="AU217" s="200" t="s">
        <v>90</v>
      </c>
      <c r="AV217" s="14" t="s">
        <v>148</v>
      </c>
      <c r="AW217" s="14" t="s">
        <v>42</v>
      </c>
      <c r="AX217" s="14" t="s">
        <v>88</v>
      </c>
      <c r="AY217" s="200" t="s">
        <v>126</v>
      </c>
    </row>
    <row r="218" s="2" customFormat="1" ht="24.15" customHeight="1">
      <c r="A218" s="40"/>
      <c r="B218" s="166"/>
      <c r="C218" s="167" t="s">
        <v>407</v>
      </c>
      <c r="D218" s="167" t="s">
        <v>129</v>
      </c>
      <c r="E218" s="168" t="s">
        <v>459</v>
      </c>
      <c r="F218" s="169" t="s">
        <v>460</v>
      </c>
      <c r="G218" s="170" t="s">
        <v>230</v>
      </c>
      <c r="H218" s="171">
        <v>20.998000000000001</v>
      </c>
      <c r="I218" s="172"/>
      <c r="J218" s="173">
        <f>ROUND(I218*H218,2)</f>
        <v>0</v>
      </c>
      <c r="K218" s="169" t="s">
        <v>133</v>
      </c>
      <c r="L218" s="41"/>
      <c r="M218" s="174" t="s">
        <v>3</v>
      </c>
      <c r="N218" s="175" t="s">
        <v>51</v>
      </c>
      <c r="O218" s="74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178" t="s">
        <v>148</v>
      </c>
      <c r="AT218" s="178" t="s">
        <v>129</v>
      </c>
      <c r="AU218" s="178" t="s">
        <v>90</v>
      </c>
      <c r="AY218" s="20" t="s">
        <v>126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20" t="s">
        <v>88</v>
      </c>
      <c r="BK218" s="179">
        <f>ROUND(I218*H218,2)</f>
        <v>0</v>
      </c>
      <c r="BL218" s="20" t="s">
        <v>148</v>
      </c>
      <c r="BM218" s="178" t="s">
        <v>461</v>
      </c>
    </row>
    <row r="219" s="2" customFormat="1">
      <c r="A219" s="40"/>
      <c r="B219" s="41"/>
      <c r="C219" s="40"/>
      <c r="D219" s="180" t="s">
        <v>136</v>
      </c>
      <c r="E219" s="40"/>
      <c r="F219" s="181" t="s">
        <v>462</v>
      </c>
      <c r="G219" s="40"/>
      <c r="H219" s="40"/>
      <c r="I219" s="182"/>
      <c r="J219" s="40"/>
      <c r="K219" s="40"/>
      <c r="L219" s="41"/>
      <c r="M219" s="183"/>
      <c r="N219" s="184"/>
      <c r="O219" s="74"/>
      <c r="P219" s="74"/>
      <c r="Q219" s="74"/>
      <c r="R219" s="74"/>
      <c r="S219" s="74"/>
      <c r="T219" s="75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20" t="s">
        <v>136</v>
      </c>
      <c r="AU219" s="20" t="s">
        <v>90</v>
      </c>
    </row>
    <row r="220" s="2" customFormat="1">
      <c r="A220" s="40"/>
      <c r="B220" s="41"/>
      <c r="C220" s="40"/>
      <c r="D220" s="185" t="s">
        <v>137</v>
      </c>
      <c r="E220" s="40"/>
      <c r="F220" s="186" t="s">
        <v>463</v>
      </c>
      <c r="G220" s="40"/>
      <c r="H220" s="40"/>
      <c r="I220" s="182"/>
      <c r="J220" s="40"/>
      <c r="K220" s="40"/>
      <c r="L220" s="41"/>
      <c r="M220" s="183"/>
      <c r="N220" s="184"/>
      <c r="O220" s="74"/>
      <c r="P220" s="74"/>
      <c r="Q220" s="74"/>
      <c r="R220" s="74"/>
      <c r="S220" s="74"/>
      <c r="T220" s="75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20" t="s">
        <v>137</v>
      </c>
      <c r="AU220" s="20" t="s">
        <v>90</v>
      </c>
    </row>
    <row r="221" s="13" customFormat="1">
      <c r="A221" s="13"/>
      <c r="B221" s="191"/>
      <c r="C221" s="13"/>
      <c r="D221" s="180" t="s">
        <v>234</v>
      </c>
      <c r="E221" s="192" t="s">
        <v>3</v>
      </c>
      <c r="F221" s="193" t="s">
        <v>889</v>
      </c>
      <c r="G221" s="13"/>
      <c r="H221" s="194">
        <v>5.3200000000000003</v>
      </c>
      <c r="I221" s="195"/>
      <c r="J221" s="13"/>
      <c r="K221" s="13"/>
      <c r="L221" s="191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234</v>
      </c>
      <c r="AU221" s="192" t="s">
        <v>90</v>
      </c>
      <c r="AV221" s="13" t="s">
        <v>90</v>
      </c>
      <c r="AW221" s="13" t="s">
        <v>42</v>
      </c>
      <c r="AX221" s="13" t="s">
        <v>80</v>
      </c>
      <c r="AY221" s="192" t="s">
        <v>126</v>
      </c>
    </row>
    <row r="222" s="13" customFormat="1">
      <c r="A222" s="13"/>
      <c r="B222" s="191"/>
      <c r="C222" s="13"/>
      <c r="D222" s="180" t="s">
        <v>234</v>
      </c>
      <c r="E222" s="192" t="s">
        <v>3</v>
      </c>
      <c r="F222" s="193" t="s">
        <v>890</v>
      </c>
      <c r="G222" s="13"/>
      <c r="H222" s="194">
        <v>6.8399999999999999</v>
      </c>
      <c r="I222" s="195"/>
      <c r="J222" s="13"/>
      <c r="K222" s="13"/>
      <c r="L222" s="191"/>
      <c r="M222" s="196"/>
      <c r="N222" s="197"/>
      <c r="O222" s="197"/>
      <c r="P222" s="197"/>
      <c r="Q222" s="197"/>
      <c r="R222" s="197"/>
      <c r="S222" s="197"/>
      <c r="T222" s="19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2" t="s">
        <v>234</v>
      </c>
      <c r="AU222" s="192" t="s">
        <v>90</v>
      </c>
      <c r="AV222" s="13" t="s">
        <v>90</v>
      </c>
      <c r="AW222" s="13" t="s">
        <v>42</v>
      </c>
      <c r="AX222" s="13" t="s">
        <v>80</v>
      </c>
      <c r="AY222" s="192" t="s">
        <v>126</v>
      </c>
    </row>
    <row r="223" s="13" customFormat="1">
      <c r="A223" s="13"/>
      <c r="B223" s="191"/>
      <c r="C223" s="13"/>
      <c r="D223" s="180" t="s">
        <v>234</v>
      </c>
      <c r="E223" s="192" t="s">
        <v>3</v>
      </c>
      <c r="F223" s="193" t="s">
        <v>891</v>
      </c>
      <c r="G223" s="13"/>
      <c r="H223" s="194">
        <v>8.8379999999999992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234</v>
      </c>
      <c r="AU223" s="192" t="s">
        <v>90</v>
      </c>
      <c r="AV223" s="13" t="s">
        <v>90</v>
      </c>
      <c r="AW223" s="13" t="s">
        <v>42</v>
      </c>
      <c r="AX223" s="13" t="s">
        <v>80</v>
      </c>
      <c r="AY223" s="192" t="s">
        <v>126</v>
      </c>
    </row>
    <row r="224" s="14" customFormat="1">
      <c r="A224" s="14"/>
      <c r="B224" s="199"/>
      <c r="C224" s="14"/>
      <c r="D224" s="180" t="s">
        <v>234</v>
      </c>
      <c r="E224" s="200" t="s">
        <v>3</v>
      </c>
      <c r="F224" s="201" t="s">
        <v>266</v>
      </c>
      <c r="G224" s="14"/>
      <c r="H224" s="202">
        <v>20.998000000000001</v>
      </c>
      <c r="I224" s="203"/>
      <c r="J224" s="14"/>
      <c r="K224" s="14"/>
      <c r="L224" s="199"/>
      <c r="M224" s="204"/>
      <c r="N224" s="205"/>
      <c r="O224" s="205"/>
      <c r="P224" s="205"/>
      <c r="Q224" s="205"/>
      <c r="R224" s="205"/>
      <c r="S224" s="205"/>
      <c r="T224" s="20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0" t="s">
        <v>234</v>
      </c>
      <c r="AU224" s="200" t="s">
        <v>90</v>
      </c>
      <c r="AV224" s="14" t="s">
        <v>148</v>
      </c>
      <c r="AW224" s="14" t="s">
        <v>42</v>
      </c>
      <c r="AX224" s="14" t="s">
        <v>88</v>
      </c>
      <c r="AY224" s="200" t="s">
        <v>126</v>
      </c>
    </row>
    <row r="225" s="12" customFormat="1" ht="22.8" customHeight="1">
      <c r="A225" s="12"/>
      <c r="B225" s="153"/>
      <c r="C225" s="12"/>
      <c r="D225" s="154" t="s">
        <v>79</v>
      </c>
      <c r="E225" s="164" t="s">
        <v>169</v>
      </c>
      <c r="F225" s="164" t="s">
        <v>510</v>
      </c>
      <c r="G225" s="12"/>
      <c r="H225" s="12"/>
      <c r="I225" s="156"/>
      <c r="J225" s="165">
        <f>BK225</f>
        <v>0</v>
      </c>
      <c r="K225" s="12"/>
      <c r="L225" s="153"/>
      <c r="M225" s="158"/>
      <c r="N225" s="159"/>
      <c r="O225" s="159"/>
      <c r="P225" s="160">
        <f>SUM(P226:P400)</f>
        <v>0</v>
      </c>
      <c r="Q225" s="159"/>
      <c r="R225" s="160">
        <f>SUM(R226:R400)</f>
        <v>15.830679999999996</v>
      </c>
      <c r="S225" s="159"/>
      <c r="T225" s="161">
        <f>SUM(T226:T400)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4" t="s">
        <v>88</v>
      </c>
      <c r="AT225" s="162" t="s">
        <v>79</v>
      </c>
      <c r="AU225" s="162" t="s">
        <v>88</v>
      </c>
      <c r="AY225" s="154" t="s">
        <v>126</v>
      </c>
      <c r="BK225" s="163">
        <f>SUM(BK226:BK400)</f>
        <v>0</v>
      </c>
    </row>
    <row r="226" s="2" customFormat="1" ht="24.15" customHeight="1">
      <c r="A226" s="40"/>
      <c r="B226" s="166"/>
      <c r="C226" s="167" t="s">
        <v>415</v>
      </c>
      <c r="D226" s="167" t="s">
        <v>129</v>
      </c>
      <c r="E226" s="168" t="s">
        <v>512</v>
      </c>
      <c r="F226" s="169" t="s">
        <v>513</v>
      </c>
      <c r="G226" s="170" t="s">
        <v>423</v>
      </c>
      <c r="H226" s="171">
        <v>1</v>
      </c>
      <c r="I226" s="172"/>
      <c r="J226" s="173">
        <f>ROUND(I226*H226,2)</f>
        <v>0</v>
      </c>
      <c r="K226" s="169" t="s">
        <v>133</v>
      </c>
      <c r="L226" s="41"/>
      <c r="M226" s="174" t="s">
        <v>3</v>
      </c>
      <c r="N226" s="175" t="s">
        <v>51</v>
      </c>
      <c r="O226" s="74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178" t="s">
        <v>148</v>
      </c>
      <c r="AT226" s="178" t="s">
        <v>129</v>
      </c>
      <c r="AU226" s="178" t="s">
        <v>90</v>
      </c>
      <c r="AY226" s="20" t="s">
        <v>126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20" t="s">
        <v>88</v>
      </c>
      <c r="BK226" s="179">
        <f>ROUND(I226*H226,2)</f>
        <v>0</v>
      </c>
      <c r="BL226" s="20" t="s">
        <v>148</v>
      </c>
      <c r="BM226" s="178" t="s">
        <v>514</v>
      </c>
    </row>
    <row r="227" s="2" customFormat="1">
      <c r="A227" s="40"/>
      <c r="B227" s="41"/>
      <c r="C227" s="40"/>
      <c r="D227" s="180" t="s">
        <v>136</v>
      </c>
      <c r="E227" s="40"/>
      <c r="F227" s="181" t="s">
        <v>513</v>
      </c>
      <c r="G227" s="40"/>
      <c r="H227" s="40"/>
      <c r="I227" s="182"/>
      <c r="J227" s="40"/>
      <c r="K227" s="40"/>
      <c r="L227" s="41"/>
      <c r="M227" s="183"/>
      <c r="N227" s="184"/>
      <c r="O227" s="74"/>
      <c r="P227" s="74"/>
      <c r="Q227" s="74"/>
      <c r="R227" s="74"/>
      <c r="S227" s="74"/>
      <c r="T227" s="75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20" t="s">
        <v>136</v>
      </c>
      <c r="AU227" s="20" t="s">
        <v>90</v>
      </c>
    </row>
    <row r="228" s="2" customFormat="1">
      <c r="A228" s="40"/>
      <c r="B228" s="41"/>
      <c r="C228" s="40"/>
      <c r="D228" s="185" t="s">
        <v>137</v>
      </c>
      <c r="E228" s="40"/>
      <c r="F228" s="186" t="s">
        <v>515</v>
      </c>
      <c r="G228" s="40"/>
      <c r="H228" s="40"/>
      <c r="I228" s="182"/>
      <c r="J228" s="40"/>
      <c r="K228" s="40"/>
      <c r="L228" s="41"/>
      <c r="M228" s="183"/>
      <c r="N228" s="184"/>
      <c r="O228" s="74"/>
      <c r="P228" s="74"/>
      <c r="Q228" s="74"/>
      <c r="R228" s="74"/>
      <c r="S228" s="74"/>
      <c r="T228" s="75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20" t="s">
        <v>137</v>
      </c>
      <c r="AU228" s="20" t="s">
        <v>90</v>
      </c>
    </row>
    <row r="229" s="13" customFormat="1">
      <c r="A229" s="13"/>
      <c r="B229" s="191"/>
      <c r="C229" s="13"/>
      <c r="D229" s="180" t="s">
        <v>234</v>
      </c>
      <c r="E229" s="192" t="s">
        <v>3</v>
      </c>
      <c r="F229" s="193" t="s">
        <v>892</v>
      </c>
      <c r="G229" s="13"/>
      <c r="H229" s="194">
        <v>1</v>
      </c>
      <c r="I229" s="195"/>
      <c r="J229" s="13"/>
      <c r="K229" s="13"/>
      <c r="L229" s="191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234</v>
      </c>
      <c r="AU229" s="192" t="s">
        <v>90</v>
      </c>
      <c r="AV229" s="13" t="s">
        <v>90</v>
      </c>
      <c r="AW229" s="13" t="s">
        <v>42</v>
      </c>
      <c r="AX229" s="13" t="s">
        <v>88</v>
      </c>
      <c r="AY229" s="192" t="s">
        <v>126</v>
      </c>
    </row>
    <row r="230" s="2" customFormat="1" ht="24.15" customHeight="1">
      <c r="A230" s="40"/>
      <c r="B230" s="166"/>
      <c r="C230" s="167" t="s">
        <v>413</v>
      </c>
      <c r="D230" s="167" t="s">
        <v>129</v>
      </c>
      <c r="E230" s="168" t="s">
        <v>518</v>
      </c>
      <c r="F230" s="169" t="s">
        <v>519</v>
      </c>
      <c r="G230" s="170" t="s">
        <v>260</v>
      </c>
      <c r="H230" s="171">
        <v>118</v>
      </c>
      <c r="I230" s="172"/>
      <c r="J230" s="173">
        <f>ROUND(I230*H230,2)</f>
        <v>0</v>
      </c>
      <c r="K230" s="169" t="s">
        <v>133</v>
      </c>
      <c r="L230" s="41"/>
      <c r="M230" s="174" t="s">
        <v>3</v>
      </c>
      <c r="N230" s="175" t="s">
        <v>51</v>
      </c>
      <c r="O230" s="74"/>
      <c r="P230" s="176">
        <f>O230*H230</f>
        <v>0</v>
      </c>
      <c r="Q230" s="176">
        <v>0</v>
      </c>
      <c r="R230" s="176">
        <f>Q230*H230</f>
        <v>0</v>
      </c>
      <c r="S230" s="176">
        <v>0</v>
      </c>
      <c r="T230" s="177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178" t="s">
        <v>148</v>
      </c>
      <c r="AT230" s="178" t="s">
        <v>129</v>
      </c>
      <c r="AU230" s="178" t="s">
        <v>90</v>
      </c>
      <c r="AY230" s="20" t="s">
        <v>126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20" t="s">
        <v>88</v>
      </c>
      <c r="BK230" s="179">
        <f>ROUND(I230*H230,2)</f>
        <v>0</v>
      </c>
      <c r="BL230" s="20" t="s">
        <v>148</v>
      </c>
      <c r="BM230" s="178" t="s">
        <v>520</v>
      </c>
    </row>
    <row r="231" s="2" customFormat="1">
      <c r="A231" s="40"/>
      <c r="B231" s="41"/>
      <c r="C231" s="40"/>
      <c r="D231" s="180" t="s">
        <v>136</v>
      </c>
      <c r="E231" s="40"/>
      <c r="F231" s="181" t="s">
        <v>521</v>
      </c>
      <c r="G231" s="40"/>
      <c r="H231" s="40"/>
      <c r="I231" s="182"/>
      <c r="J231" s="40"/>
      <c r="K231" s="40"/>
      <c r="L231" s="41"/>
      <c r="M231" s="183"/>
      <c r="N231" s="184"/>
      <c r="O231" s="74"/>
      <c r="P231" s="74"/>
      <c r="Q231" s="74"/>
      <c r="R231" s="74"/>
      <c r="S231" s="74"/>
      <c r="T231" s="75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20" t="s">
        <v>136</v>
      </c>
      <c r="AU231" s="20" t="s">
        <v>90</v>
      </c>
    </row>
    <row r="232" s="2" customFormat="1">
      <c r="A232" s="40"/>
      <c r="B232" s="41"/>
      <c r="C232" s="40"/>
      <c r="D232" s="185" t="s">
        <v>137</v>
      </c>
      <c r="E232" s="40"/>
      <c r="F232" s="186" t="s">
        <v>522</v>
      </c>
      <c r="G232" s="40"/>
      <c r="H232" s="40"/>
      <c r="I232" s="182"/>
      <c r="J232" s="40"/>
      <c r="K232" s="40"/>
      <c r="L232" s="41"/>
      <c r="M232" s="183"/>
      <c r="N232" s="184"/>
      <c r="O232" s="74"/>
      <c r="P232" s="74"/>
      <c r="Q232" s="74"/>
      <c r="R232" s="74"/>
      <c r="S232" s="74"/>
      <c r="T232" s="75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20" t="s">
        <v>137</v>
      </c>
      <c r="AU232" s="20" t="s">
        <v>90</v>
      </c>
    </row>
    <row r="233" s="13" customFormat="1">
      <c r="A233" s="13"/>
      <c r="B233" s="191"/>
      <c r="C233" s="13"/>
      <c r="D233" s="180" t="s">
        <v>234</v>
      </c>
      <c r="E233" s="192" t="s">
        <v>3</v>
      </c>
      <c r="F233" s="193" t="s">
        <v>881</v>
      </c>
      <c r="G233" s="13"/>
      <c r="H233" s="194">
        <v>118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234</v>
      </c>
      <c r="AU233" s="192" t="s">
        <v>90</v>
      </c>
      <c r="AV233" s="13" t="s">
        <v>90</v>
      </c>
      <c r="AW233" s="13" t="s">
        <v>42</v>
      </c>
      <c r="AX233" s="13" t="s">
        <v>88</v>
      </c>
      <c r="AY233" s="192" t="s">
        <v>126</v>
      </c>
    </row>
    <row r="234" s="2" customFormat="1" ht="24.15" customHeight="1">
      <c r="A234" s="40"/>
      <c r="B234" s="166"/>
      <c r="C234" s="207" t="s">
        <v>426</v>
      </c>
      <c r="D234" s="207" t="s">
        <v>387</v>
      </c>
      <c r="E234" s="208" t="s">
        <v>524</v>
      </c>
      <c r="F234" s="209" t="s">
        <v>525</v>
      </c>
      <c r="G234" s="210" t="s">
        <v>260</v>
      </c>
      <c r="H234" s="211">
        <v>142</v>
      </c>
      <c r="I234" s="212"/>
      <c r="J234" s="213">
        <f>ROUND(I234*H234,2)</f>
        <v>0</v>
      </c>
      <c r="K234" s="209" t="s">
        <v>133</v>
      </c>
      <c r="L234" s="214"/>
      <c r="M234" s="215" t="s">
        <v>3</v>
      </c>
      <c r="N234" s="216" t="s">
        <v>51</v>
      </c>
      <c r="O234" s="74"/>
      <c r="P234" s="176">
        <f>O234*H234</f>
        <v>0</v>
      </c>
      <c r="Q234" s="176">
        <v>0.091700000000000004</v>
      </c>
      <c r="R234" s="176">
        <f>Q234*H234</f>
        <v>13.0214</v>
      </c>
      <c r="S234" s="176">
        <v>0</v>
      </c>
      <c r="T234" s="177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178" t="s">
        <v>169</v>
      </c>
      <c r="AT234" s="178" t="s">
        <v>387</v>
      </c>
      <c r="AU234" s="178" t="s">
        <v>90</v>
      </c>
      <c r="AY234" s="20" t="s">
        <v>126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20" t="s">
        <v>88</v>
      </c>
      <c r="BK234" s="179">
        <f>ROUND(I234*H234,2)</f>
        <v>0</v>
      </c>
      <c r="BL234" s="20" t="s">
        <v>148</v>
      </c>
      <c r="BM234" s="178" t="s">
        <v>526</v>
      </c>
    </row>
    <row r="235" s="2" customFormat="1">
      <c r="A235" s="40"/>
      <c r="B235" s="41"/>
      <c r="C235" s="40"/>
      <c r="D235" s="180" t="s">
        <v>136</v>
      </c>
      <c r="E235" s="40"/>
      <c r="F235" s="181" t="s">
        <v>525</v>
      </c>
      <c r="G235" s="40"/>
      <c r="H235" s="40"/>
      <c r="I235" s="182"/>
      <c r="J235" s="40"/>
      <c r="K235" s="40"/>
      <c r="L235" s="41"/>
      <c r="M235" s="183"/>
      <c r="N235" s="184"/>
      <c r="O235" s="74"/>
      <c r="P235" s="74"/>
      <c r="Q235" s="74"/>
      <c r="R235" s="74"/>
      <c r="S235" s="74"/>
      <c r="T235" s="75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20" t="s">
        <v>136</v>
      </c>
      <c r="AU235" s="20" t="s">
        <v>90</v>
      </c>
    </row>
    <row r="236" s="13" customFormat="1">
      <c r="A236" s="13"/>
      <c r="B236" s="191"/>
      <c r="C236" s="13"/>
      <c r="D236" s="180" t="s">
        <v>234</v>
      </c>
      <c r="E236" s="192" t="s">
        <v>3</v>
      </c>
      <c r="F236" s="193" t="s">
        <v>893</v>
      </c>
      <c r="G236" s="13"/>
      <c r="H236" s="194">
        <v>118</v>
      </c>
      <c r="I236" s="195"/>
      <c r="J236" s="13"/>
      <c r="K236" s="13"/>
      <c r="L236" s="191"/>
      <c r="M236" s="196"/>
      <c r="N236" s="197"/>
      <c r="O236" s="197"/>
      <c r="P236" s="197"/>
      <c r="Q236" s="197"/>
      <c r="R236" s="197"/>
      <c r="S236" s="197"/>
      <c r="T236" s="19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2" t="s">
        <v>234</v>
      </c>
      <c r="AU236" s="192" t="s">
        <v>90</v>
      </c>
      <c r="AV236" s="13" t="s">
        <v>90</v>
      </c>
      <c r="AW236" s="13" t="s">
        <v>42</v>
      </c>
      <c r="AX236" s="13" t="s">
        <v>80</v>
      </c>
      <c r="AY236" s="192" t="s">
        <v>126</v>
      </c>
    </row>
    <row r="237" s="13" customFormat="1">
      <c r="A237" s="13"/>
      <c r="B237" s="191"/>
      <c r="C237" s="13"/>
      <c r="D237" s="180" t="s">
        <v>234</v>
      </c>
      <c r="E237" s="192" t="s">
        <v>3</v>
      </c>
      <c r="F237" s="193" t="s">
        <v>894</v>
      </c>
      <c r="G237" s="13"/>
      <c r="H237" s="194">
        <v>24</v>
      </c>
      <c r="I237" s="195"/>
      <c r="J237" s="13"/>
      <c r="K237" s="13"/>
      <c r="L237" s="191"/>
      <c r="M237" s="196"/>
      <c r="N237" s="197"/>
      <c r="O237" s="197"/>
      <c r="P237" s="197"/>
      <c r="Q237" s="197"/>
      <c r="R237" s="197"/>
      <c r="S237" s="197"/>
      <c r="T237" s="19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2" t="s">
        <v>234</v>
      </c>
      <c r="AU237" s="192" t="s">
        <v>90</v>
      </c>
      <c r="AV237" s="13" t="s">
        <v>90</v>
      </c>
      <c r="AW237" s="13" t="s">
        <v>42</v>
      </c>
      <c r="AX237" s="13" t="s">
        <v>80</v>
      </c>
      <c r="AY237" s="192" t="s">
        <v>126</v>
      </c>
    </row>
    <row r="238" s="14" customFormat="1">
      <c r="A238" s="14"/>
      <c r="B238" s="199"/>
      <c r="C238" s="14"/>
      <c r="D238" s="180" t="s">
        <v>234</v>
      </c>
      <c r="E238" s="200" t="s">
        <v>3</v>
      </c>
      <c r="F238" s="201" t="s">
        <v>266</v>
      </c>
      <c r="G238" s="14"/>
      <c r="H238" s="202">
        <v>142</v>
      </c>
      <c r="I238" s="203"/>
      <c r="J238" s="14"/>
      <c r="K238" s="14"/>
      <c r="L238" s="199"/>
      <c r="M238" s="204"/>
      <c r="N238" s="205"/>
      <c r="O238" s="205"/>
      <c r="P238" s="205"/>
      <c r="Q238" s="205"/>
      <c r="R238" s="205"/>
      <c r="S238" s="205"/>
      <c r="T238" s="20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0" t="s">
        <v>234</v>
      </c>
      <c r="AU238" s="200" t="s">
        <v>90</v>
      </c>
      <c r="AV238" s="14" t="s">
        <v>148</v>
      </c>
      <c r="AW238" s="14" t="s">
        <v>42</v>
      </c>
      <c r="AX238" s="14" t="s">
        <v>88</v>
      </c>
      <c r="AY238" s="200" t="s">
        <v>126</v>
      </c>
    </row>
    <row r="239" s="2" customFormat="1" ht="24.15" customHeight="1">
      <c r="A239" s="40"/>
      <c r="B239" s="166"/>
      <c r="C239" s="207" t="s">
        <v>433</v>
      </c>
      <c r="D239" s="207" t="s">
        <v>387</v>
      </c>
      <c r="E239" s="208" t="s">
        <v>530</v>
      </c>
      <c r="F239" s="209" t="s">
        <v>531</v>
      </c>
      <c r="G239" s="210" t="s">
        <v>423</v>
      </c>
      <c r="H239" s="211">
        <v>20</v>
      </c>
      <c r="I239" s="212"/>
      <c r="J239" s="213">
        <f>ROUND(I239*H239,2)</f>
        <v>0</v>
      </c>
      <c r="K239" s="209" t="s">
        <v>133</v>
      </c>
      <c r="L239" s="214"/>
      <c r="M239" s="215" t="s">
        <v>3</v>
      </c>
      <c r="N239" s="216" t="s">
        <v>51</v>
      </c>
      <c r="O239" s="74"/>
      <c r="P239" s="176">
        <f>O239*H239</f>
        <v>0</v>
      </c>
      <c r="Q239" s="176">
        <v>0.0011999999999999999</v>
      </c>
      <c r="R239" s="176">
        <f>Q239*H239</f>
        <v>0.023999999999999997</v>
      </c>
      <c r="S239" s="176">
        <v>0</v>
      </c>
      <c r="T239" s="17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178" t="s">
        <v>169</v>
      </c>
      <c r="AT239" s="178" t="s">
        <v>387</v>
      </c>
      <c r="AU239" s="178" t="s">
        <v>90</v>
      </c>
      <c r="AY239" s="20" t="s">
        <v>126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20" t="s">
        <v>88</v>
      </c>
      <c r="BK239" s="179">
        <f>ROUND(I239*H239,2)</f>
        <v>0</v>
      </c>
      <c r="BL239" s="20" t="s">
        <v>148</v>
      </c>
      <c r="BM239" s="178" t="s">
        <v>532</v>
      </c>
    </row>
    <row r="240" s="2" customFormat="1">
      <c r="A240" s="40"/>
      <c r="B240" s="41"/>
      <c r="C240" s="40"/>
      <c r="D240" s="180" t="s">
        <v>136</v>
      </c>
      <c r="E240" s="40"/>
      <c r="F240" s="181" t="s">
        <v>531</v>
      </c>
      <c r="G240" s="40"/>
      <c r="H240" s="40"/>
      <c r="I240" s="182"/>
      <c r="J240" s="40"/>
      <c r="K240" s="40"/>
      <c r="L240" s="41"/>
      <c r="M240" s="183"/>
      <c r="N240" s="184"/>
      <c r="O240" s="74"/>
      <c r="P240" s="74"/>
      <c r="Q240" s="74"/>
      <c r="R240" s="74"/>
      <c r="S240" s="74"/>
      <c r="T240" s="75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20" t="s">
        <v>136</v>
      </c>
      <c r="AU240" s="20" t="s">
        <v>90</v>
      </c>
    </row>
    <row r="241" s="13" customFormat="1">
      <c r="A241" s="13"/>
      <c r="B241" s="191"/>
      <c r="C241" s="13"/>
      <c r="D241" s="180" t="s">
        <v>234</v>
      </c>
      <c r="E241" s="192" t="s">
        <v>3</v>
      </c>
      <c r="F241" s="193" t="s">
        <v>341</v>
      </c>
      <c r="G241" s="13"/>
      <c r="H241" s="194">
        <v>20</v>
      </c>
      <c r="I241" s="195"/>
      <c r="J241" s="13"/>
      <c r="K241" s="13"/>
      <c r="L241" s="191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234</v>
      </c>
      <c r="AU241" s="192" t="s">
        <v>90</v>
      </c>
      <c r="AV241" s="13" t="s">
        <v>90</v>
      </c>
      <c r="AW241" s="13" t="s">
        <v>42</v>
      </c>
      <c r="AX241" s="13" t="s">
        <v>88</v>
      </c>
      <c r="AY241" s="192" t="s">
        <v>126</v>
      </c>
    </row>
    <row r="242" s="2" customFormat="1" ht="33" customHeight="1">
      <c r="A242" s="40"/>
      <c r="B242" s="166"/>
      <c r="C242" s="207" t="s">
        <v>440</v>
      </c>
      <c r="D242" s="207" t="s">
        <v>387</v>
      </c>
      <c r="E242" s="208" t="s">
        <v>534</v>
      </c>
      <c r="F242" s="209" t="s">
        <v>535</v>
      </c>
      <c r="G242" s="210" t="s">
        <v>423</v>
      </c>
      <c r="H242" s="211">
        <v>20</v>
      </c>
      <c r="I242" s="212"/>
      <c r="J242" s="213">
        <f>ROUND(I242*H242,2)</f>
        <v>0</v>
      </c>
      <c r="K242" s="209" t="s">
        <v>133</v>
      </c>
      <c r="L242" s="214"/>
      <c r="M242" s="215" t="s">
        <v>3</v>
      </c>
      <c r="N242" s="216" t="s">
        <v>51</v>
      </c>
      <c r="O242" s="74"/>
      <c r="P242" s="176">
        <f>O242*H242</f>
        <v>0</v>
      </c>
      <c r="Q242" s="176">
        <v>0.0014</v>
      </c>
      <c r="R242" s="176">
        <f>Q242*H242</f>
        <v>0.028000000000000001</v>
      </c>
      <c r="S242" s="176">
        <v>0</v>
      </c>
      <c r="T242" s="17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178" t="s">
        <v>169</v>
      </c>
      <c r="AT242" s="178" t="s">
        <v>387</v>
      </c>
      <c r="AU242" s="178" t="s">
        <v>90</v>
      </c>
      <c r="AY242" s="20" t="s">
        <v>126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20" t="s">
        <v>88</v>
      </c>
      <c r="BK242" s="179">
        <f>ROUND(I242*H242,2)</f>
        <v>0</v>
      </c>
      <c r="BL242" s="20" t="s">
        <v>148</v>
      </c>
      <c r="BM242" s="178" t="s">
        <v>536</v>
      </c>
    </row>
    <row r="243" s="2" customFormat="1">
      <c r="A243" s="40"/>
      <c r="B243" s="41"/>
      <c r="C243" s="40"/>
      <c r="D243" s="180" t="s">
        <v>136</v>
      </c>
      <c r="E243" s="40"/>
      <c r="F243" s="181" t="s">
        <v>535</v>
      </c>
      <c r="G243" s="40"/>
      <c r="H243" s="40"/>
      <c r="I243" s="182"/>
      <c r="J243" s="40"/>
      <c r="K243" s="40"/>
      <c r="L243" s="41"/>
      <c r="M243" s="183"/>
      <c r="N243" s="184"/>
      <c r="O243" s="74"/>
      <c r="P243" s="74"/>
      <c r="Q243" s="74"/>
      <c r="R243" s="74"/>
      <c r="S243" s="74"/>
      <c r="T243" s="75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20" t="s">
        <v>136</v>
      </c>
      <c r="AU243" s="20" t="s">
        <v>90</v>
      </c>
    </row>
    <row r="244" s="13" customFormat="1">
      <c r="A244" s="13"/>
      <c r="B244" s="191"/>
      <c r="C244" s="13"/>
      <c r="D244" s="180" t="s">
        <v>234</v>
      </c>
      <c r="E244" s="192" t="s">
        <v>3</v>
      </c>
      <c r="F244" s="193" t="s">
        <v>341</v>
      </c>
      <c r="G244" s="13"/>
      <c r="H244" s="194">
        <v>20</v>
      </c>
      <c r="I244" s="195"/>
      <c r="J244" s="13"/>
      <c r="K244" s="13"/>
      <c r="L244" s="191"/>
      <c r="M244" s="196"/>
      <c r="N244" s="197"/>
      <c r="O244" s="197"/>
      <c r="P244" s="197"/>
      <c r="Q244" s="197"/>
      <c r="R244" s="197"/>
      <c r="S244" s="197"/>
      <c r="T244" s="19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2" t="s">
        <v>234</v>
      </c>
      <c r="AU244" s="192" t="s">
        <v>90</v>
      </c>
      <c r="AV244" s="13" t="s">
        <v>90</v>
      </c>
      <c r="AW244" s="13" t="s">
        <v>42</v>
      </c>
      <c r="AX244" s="13" t="s">
        <v>88</v>
      </c>
      <c r="AY244" s="192" t="s">
        <v>126</v>
      </c>
    </row>
    <row r="245" s="2" customFormat="1" ht="24.15" customHeight="1">
      <c r="A245" s="40"/>
      <c r="B245" s="166"/>
      <c r="C245" s="167" t="s">
        <v>449</v>
      </c>
      <c r="D245" s="167" t="s">
        <v>129</v>
      </c>
      <c r="E245" s="168" t="s">
        <v>895</v>
      </c>
      <c r="F245" s="169" t="s">
        <v>896</v>
      </c>
      <c r="G245" s="170" t="s">
        <v>423</v>
      </c>
      <c r="H245" s="171">
        <v>1</v>
      </c>
      <c r="I245" s="172"/>
      <c r="J245" s="173">
        <f>ROUND(I245*H245,2)</f>
        <v>0</v>
      </c>
      <c r="K245" s="169" t="s">
        <v>133</v>
      </c>
      <c r="L245" s="41"/>
      <c r="M245" s="174" t="s">
        <v>3</v>
      </c>
      <c r="N245" s="175" t="s">
        <v>51</v>
      </c>
      <c r="O245" s="74"/>
      <c r="P245" s="176">
        <f>O245*H245</f>
        <v>0</v>
      </c>
      <c r="Q245" s="176">
        <v>0.0017099999999999999</v>
      </c>
      <c r="R245" s="176">
        <f>Q245*H245</f>
        <v>0.0017099999999999999</v>
      </c>
      <c r="S245" s="176">
        <v>0</v>
      </c>
      <c r="T245" s="17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178" t="s">
        <v>148</v>
      </c>
      <c r="AT245" s="178" t="s">
        <v>129</v>
      </c>
      <c r="AU245" s="178" t="s">
        <v>90</v>
      </c>
      <c r="AY245" s="20" t="s">
        <v>126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20" t="s">
        <v>88</v>
      </c>
      <c r="BK245" s="179">
        <f>ROUND(I245*H245,2)</f>
        <v>0</v>
      </c>
      <c r="BL245" s="20" t="s">
        <v>148</v>
      </c>
      <c r="BM245" s="178" t="s">
        <v>897</v>
      </c>
    </row>
    <row r="246" s="2" customFormat="1">
      <c r="A246" s="40"/>
      <c r="B246" s="41"/>
      <c r="C246" s="40"/>
      <c r="D246" s="180" t="s">
        <v>136</v>
      </c>
      <c r="E246" s="40"/>
      <c r="F246" s="181" t="s">
        <v>898</v>
      </c>
      <c r="G246" s="40"/>
      <c r="H246" s="40"/>
      <c r="I246" s="182"/>
      <c r="J246" s="40"/>
      <c r="K246" s="40"/>
      <c r="L246" s="41"/>
      <c r="M246" s="183"/>
      <c r="N246" s="184"/>
      <c r="O246" s="74"/>
      <c r="P246" s="74"/>
      <c r="Q246" s="74"/>
      <c r="R246" s="74"/>
      <c r="S246" s="74"/>
      <c r="T246" s="75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20" t="s">
        <v>136</v>
      </c>
      <c r="AU246" s="20" t="s">
        <v>90</v>
      </c>
    </row>
    <row r="247" s="2" customFormat="1">
      <c r="A247" s="40"/>
      <c r="B247" s="41"/>
      <c r="C247" s="40"/>
      <c r="D247" s="185" t="s">
        <v>137</v>
      </c>
      <c r="E247" s="40"/>
      <c r="F247" s="186" t="s">
        <v>899</v>
      </c>
      <c r="G247" s="40"/>
      <c r="H247" s="40"/>
      <c r="I247" s="182"/>
      <c r="J247" s="40"/>
      <c r="K247" s="40"/>
      <c r="L247" s="41"/>
      <c r="M247" s="183"/>
      <c r="N247" s="184"/>
      <c r="O247" s="74"/>
      <c r="P247" s="74"/>
      <c r="Q247" s="74"/>
      <c r="R247" s="74"/>
      <c r="S247" s="74"/>
      <c r="T247" s="75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20" t="s">
        <v>137</v>
      </c>
      <c r="AU247" s="20" t="s">
        <v>90</v>
      </c>
    </row>
    <row r="248" s="13" customFormat="1">
      <c r="A248" s="13"/>
      <c r="B248" s="191"/>
      <c r="C248" s="13"/>
      <c r="D248" s="180" t="s">
        <v>234</v>
      </c>
      <c r="E248" s="192" t="s">
        <v>3</v>
      </c>
      <c r="F248" s="193" t="s">
        <v>88</v>
      </c>
      <c r="G248" s="13"/>
      <c r="H248" s="194">
        <v>1</v>
      </c>
      <c r="I248" s="195"/>
      <c r="J248" s="13"/>
      <c r="K248" s="13"/>
      <c r="L248" s="191"/>
      <c r="M248" s="196"/>
      <c r="N248" s="197"/>
      <c r="O248" s="197"/>
      <c r="P248" s="197"/>
      <c r="Q248" s="197"/>
      <c r="R248" s="197"/>
      <c r="S248" s="197"/>
      <c r="T248" s="19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2" t="s">
        <v>234</v>
      </c>
      <c r="AU248" s="192" t="s">
        <v>90</v>
      </c>
      <c r="AV248" s="13" t="s">
        <v>90</v>
      </c>
      <c r="AW248" s="13" t="s">
        <v>42</v>
      </c>
      <c r="AX248" s="13" t="s">
        <v>88</v>
      </c>
      <c r="AY248" s="192" t="s">
        <v>126</v>
      </c>
    </row>
    <row r="249" s="2" customFormat="1" ht="33" customHeight="1">
      <c r="A249" s="40"/>
      <c r="B249" s="166"/>
      <c r="C249" s="207" t="s">
        <v>458</v>
      </c>
      <c r="D249" s="207" t="s">
        <v>387</v>
      </c>
      <c r="E249" s="208" t="s">
        <v>900</v>
      </c>
      <c r="F249" s="209" t="s">
        <v>901</v>
      </c>
      <c r="G249" s="210" t="s">
        <v>423</v>
      </c>
      <c r="H249" s="211">
        <v>1</v>
      </c>
      <c r="I249" s="212"/>
      <c r="J249" s="213">
        <f>ROUND(I249*H249,2)</f>
        <v>0</v>
      </c>
      <c r="K249" s="209" t="s">
        <v>133</v>
      </c>
      <c r="L249" s="214"/>
      <c r="M249" s="215" t="s">
        <v>3</v>
      </c>
      <c r="N249" s="216" t="s">
        <v>51</v>
      </c>
      <c r="O249" s="74"/>
      <c r="P249" s="176">
        <f>O249*H249</f>
        <v>0</v>
      </c>
      <c r="Q249" s="176">
        <v>0.0178</v>
      </c>
      <c r="R249" s="176">
        <f>Q249*H249</f>
        <v>0.0178</v>
      </c>
      <c r="S249" s="176">
        <v>0</v>
      </c>
      <c r="T249" s="17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178" t="s">
        <v>169</v>
      </c>
      <c r="AT249" s="178" t="s">
        <v>387</v>
      </c>
      <c r="AU249" s="178" t="s">
        <v>90</v>
      </c>
      <c r="AY249" s="20" t="s">
        <v>126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20" t="s">
        <v>88</v>
      </c>
      <c r="BK249" s="179">
        <f>ROUND(I249*H249,2)</f>
        <v>0</v>
      </c>
      <c r="BL249" s="20" t="s">
        <v>148</v>
      </c>
      <c r="BM249" s="178" t="s">
        <v>902</v>
      </c>
    </row>
    <row r="250" s="2" customFormat="1">
      <c r="A250" s="40"/>
      <c r="B250" s="41"/>
      <c r="C250" s="40"/>
      <c r="D250" s="180" t="s">
        <v>136</v>
      </c>
      <c r="E250" s="40"/>
      <c r="F250" s="181" t="s">
        <v>901</v>
      </c>
      <c r="G250" s="40"/>
      <c r="H250" s="40"/>
      <c r="I250" s="182"/>
      <c r="J250" s="40"/>
      <c r="K250" s="40"/>
      <c r="L250" s="41"/>
      <c r="M250" s="183"/>
      <c r="N250" s="184"/>
      <c r="O250" s="74"/>
      <c r="P250" s="74"/>
      <c r="Q250" s="74"/>
      <c r="R250" s="74"/>
      <c r="S250" s="74"/>
      <c r="T250" s="75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20" t="s">
        <v>136</v>
      </c>
      <c r="AU250" s="20" t="s">
        <v>90</v>
      </c>
    </row>
    <row r="251" s="13" customFormat="1">
      <c r="A251" s="13"/>
      <c r="B251" s="191"/>
      <c r="C251" s="13"/>
      <c r="D251" s="180" t="s">
        <v>234</v>
      </c>
      <c r="E251" s="192" t="s">
        <v>3</v>
      </c>
      <c r="F251" s="193" t="s">
        <v>88</v>
      </c>
      <c r="G251" s="13"/>
      <c r="H251" s="194">
        <v>1</v>
      </c>
      <c r="I251" s="195"/>
      <c r="J251" s="13"/>
      <c r="K251" s="13"/>
      <c r="L251" s="191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234</v>
      </c>
      <c r="AU251" s="192" t="s">
        <v>90</v>
      </c>
      <c r="AV251" s="13" t="s">
        <v>90</v>
      </c>
      <c r="AW251" s="13" t="s">
        <v>42</v>
      </c>
      <c r="AX251" s="13" t="s">
        <v>88</v>
      </c>
      <c r="AY251" s="192" t="s">
        <v>126</v>
      </c>
    </row>
    <row r="252" s="2" customFormat="1" ht="24.15" customHeight="1">
      <c r="A252" s="40"/>
      <c r="B252" s="166"/>
      <c r="C252" s="167" t="s">
        <v>465</v>
      </c>
      <c r="D252" s="167" t="s">
        <v>129</v>
      </c>
      <c r="E252" s="168" t="s">
        <v>562</v>
      </c>
      <c r="F252" s="169" t="s">
        <v>563</v>
      </c>
      <c r="G252" s="170" t="s">
        <v>423</v>
      </c>
      <c r="H252" s="171">
        <v>5</v>
      </c>
      <c r="I252" s="172"/>
      <c r="J252" s="173">
        <f>ROUND(I252*H252,2)</f>
        <v>0</v>
      </c>
      <c r="K252" s="169" t="s">
        <v>133</v>
      </c>
      <c r="L252" s="41"/>
      <c r="M252" s="174" t="s">
        <v>3</v>
      </c>
      <c r="N252" s="175" t="s">
        <v>51</v>
      </c>
      <c r="O252" s="74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178" t="s">
        <v>148</v>
      </c>
      <c r="AT252" s="178" t="s">
        <v>129</v>
      </c>
      <c r="AU252" s="178" t="s">
        <v>90</v>
      </c>
      <c r="AY252" s="20" t="s">
        <v>126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20" t="s">
        <v>88</v>
      </c>
      <c r="BK252" s="179">
        <f>ROUND(I252*H252,2)</f>
        <v>0</v>
      </c>
      <c r="BL252" s="20" t="s">
        <v>148</v>
      </c>
      <c r="BM252" s="178" t="s">
        <v>564</v>
      </c>
    </row>
    <row r="253" s="2" customFormat="1">
      <c r="A253" s="40"/>
      <c r="B253" s="41"/>
      <c r="C253" s="40"/>
      <c r="D253" s="180" t="s">
        <v>136</v>
      </c>
      <c r="E253" s="40"/>
      <c r="F253" s="181" t="s">
        <v>565</v>
      </c>
      <c r="G253" s="40"/>
      <c r="H253" s="40"/>
      <c r="I253" s="182"/>
      <c r="J253" s="40"/>
      <c r="K253" s="40"/>
      <c r="L253" s="41"/>
      <c r="M253" s="183"/>
      <c r="N253" s="184"/>
      <c r="O253" s="74"/>
      <c r="P253" s="74"/>
      <c r="Q253" s="74"/>
      <c r="R253" s="74"/>
      <c r="S253" s="74"/>
      <c r="T253" s="75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20" t="s">
        <v>136</v>
      </c>
      <c r="AU253" s="20" t="s">
        <v>90</v>
      </c>
    </row>
    <row r="254" s="2" customFormat="1">
      <c r="A254" s="40"/>
      <c r="B254" s="41"/>
      <c r="C254" s="40"/>
      <c r="D254" s="185" t="s">
        <v>137</v>
      </c>
      <c r="E254" s="40"/>
      <c r="F254" s="186" t="s">
        <v>566</v>
      </c>
      <c r="G254" s="40"/>
      <c r="H254" s="40"/>
      <c r="I254" s="182"/>
      <c r="J254" s="40"/>
      <c r="K254" s="40"/>
      <c r="L254" s="41"/>
      <c r="M254" s="183"/>
      <c r="N254" s="184"/>
      <c r="O254" s="74"/>
      <c r="P254" s="74"/>
      <c r="Q254" s="74"/>
      <c r="R254" s="74"/>
      <c r="S254" s="74"/>
      <c r="T254" s="75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20" t="s">
        <v>137</v>
      </c>
      <c r="AU254" s="20" t="s">
        <v>90</v>
      </c>
    </row>
    <row r="255" s="13" customFormat="1">
      <c r="A255" s="13"/>
      <c r="B255" s="191"/>
      <c r="C255" s="13"/>
      <c r="D255" s="180" t="s">
        <v>234</v>
      </c>
      <c r="E255" s="192" t="s">
        <v>3</v>
      </c>
      <c r="F255" s="193" t="s">
        <v>125</v>
      </c>
      <c r="G255" s="13"/>
      <c r="H255" s="194">
        <v>5</v>
      </c>
      <c r="I255" s="195"/>
      <c r="J255" s="13"/>
      <c r="K255" s="13"/>
      <c r="L255" s="191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234</v>
      </c>
      <c r="AU255" s="192" t="s">
        <v>90</v>
      </c>
      <c r="AV255" s="13" t="s">
        <v>90</v>
      </c>
      <c r="AW255" s="13" t="s">
        <v>42</v>
      </c>
      <c r="AX255" s="13" t="s">
        <v>88</v>
      </c>
      <c r="AY255" s="192" t="s">
        <v>126</v>
      </c>
    </row>
    <row r="256" s="2" customFormat="1" ht="24.15" customHeight="1">
      <c r="A256" s="40"/>
      <c r="B256" s="166"/>
      <c r="C256" s="207" t="s">
        <v>472</v>
      </c>
      <c r="D256" s="207" t="s">
        <v>387</v>
      </c>
      <c r="E256" s="208" t="s">
        <v>568</v>
      </c>
      <c r="F256" s="209" t="s">
        <v>569</v>
      </c>
      <c r="G256" s="210" t="s">
        <v>423</v>
      </c>
      <c r="H256" s="211">
        <v>2</v>
      </c>
      <c r="I256" s="212"/>
      <c r="J256" s="213">
        <f>ROUND(I256*H256,2)</f>
        <v>0</v>
      </c>
      <c r="K256" s="209" t="s">
        <v>3</v>
      </c>
      <c r="L256" s="214"/>
      <c r="M256" s="215" t="s">
        <v>3</v>
      </c>
      <c r="N256" s="216" t="s">
        <v>51</v>
      </c>
      <c r="O256" s="74"/>
      <c r="P256" s="176">
        <f>O256*H256</f>
        <v>0</v>
      </c>
      <c r="Q256" s="176">
        <v>0.083199999999999996</v>
      </c>
      <c r="R256" s="176">
        <f>Q256*H256</f>
        <v>0.16639999999999999</v>
      </c>
      <c r="S256" s="176">
        <v>0</v>
      </c>
      <c r="T256" s="17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178" t="s">
        <v>169</v>
      </c>
      <c r="AT256" s="178" t="s">
        <v>387</v>
      </c>
      <c r="AU256" s="178" t="s">
        <v>90</v>
      </c>
      <c r="AY256" s="20" t="s">
        <v>126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20" t="s">
        <v>88</v>
      </c>
      <c r="BK256" s="179">
        <f>ROUND(I256*H256,2)</f>
        <v>0</v>
      </c>
      <c r="BL256" s="20" t="s">
        <v>148</v>
      </c>
      <c r="BM256" s="178" t="s">
        <v>570</v>
      </c>
    </row>
    <row r="257" s="2" customFormat="1">
      <c r="A257" s="40"/>
      <c r="B257" s="41"/>
      <c r="C257" s="40"/>
      <c r="D257" s="180" t="s">
        <v>136</v>
      </c>
      <c r="E257" s="40"/>
      <c r="F257" s="181" t="s">
        <v>569</v>
      </c>
      <c r="G257" s="40"/>
      <c r="H257" s="40"/>
      <c r="I257" s="182"/>
      <c r="J257" s="40"/>
      <c r="K257" s="40"/>
      <c r="L257" s="41"/>
      <c r="M257" s="183"/>
      <c r="N257" s="184"/>
      <c r="O257" s="74"/>
      <c r="P257" s="74"/>
      <c r="Q257" s="74"/>
      <c r="R257" s="74"/>
      <c r="S257" s="74"/>
      <c r="T257" s="75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20" t="s">
        <v>136</v>
      </c>
      <c r="AU257" s="20" t="s">
        <v>90</v>
      </c>
    </row>
    <row r="258" s="13" customFormat="1">
      <c r="A258" s="13"/>
      <c r="B258" s="191"/>
      <c r="C258" s="13"/>
      <c r="D258" s="180" t="s">
        <v>234</v>
      </c>
      <c r="E258" s="192" t="s">
        <v>3</v>
      </c>
      <c r="F258" s="193" t="s">
        <v>90</v>
      </c>
      <c r="G258" s="13"/>
      <c r="H258" s="194">
        <v>2</v>
      </c>
      <c r="I258" s="195"/>
      <c r="J258" s="13"/>
      <c r="K258" s="13"/>
      <c r="L258" s="191"/>
      <c r="M258" s="196"/>
      <c r="N258" s="197"/>
      <c r="O258" s="197"/>
      <c r="P258" s="197"/>
      <c r="Q258" s="197"/>
      <c r="R258" s="197"/>
      <c r="S258" s="197"/>
      <c r="T258" s="19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2" t="s">
        <v>234</v>
      </c>
      <c r="AU258" s="192" t="s">
        <v>90</v>
      </c>
      <c r="AV258" s="13" t="s">
        <v>90</v>
      </c>
      <c r="AW258" s="13" t="s">
        <v>42</v>
      </c>
      <c r="AX258" s="13" t="s">
        <v>88</v>
      </c>
      <c r="AY258" s="192" t="s">
        <v>126</v>
      </c>
    </row>
    <row r="259" s="2" customFormat="1" ht="24.15" customHeight="1">
      <c r="A259" s="40"/>
      <c r="B259" s="166"/>
      <c r="C259" s="207" t="s">
        <v>479</v>
      </c>
      <c r="D259" s="207" t="s">
        <v>387</v>
      </c>
      <c r="E259" s="208" t="s">
        <v>572</v>
      </c>
      <c r="F259" s="209" t="s">
        <v>573</v>
      </c>
      <c r="G259" s="210" t="s">
        <v>423</v>
      </c>
      <c r="H259" s="211">
        <v>2</v>
      </c>
      <c r="I259" s="212"/>
      <c r="J259" s="213">
        <f>ROUND(I259*H259,2)</f>
        <v>0</v>
      </c>
      <c r="K259" s="209" t="s">
        <v>3</v>
      </c>
      <c r="L259" s="214"/>
      <c r="M259" s="215" t="s">
        <v>3</v>
      </c>
      <c r="N259" s="216" t="s">
        <v>51</v>
      </c>
      <c r="O259" s="74"/>
      <c r="P259" s="176">
        <f>O259*H259</f>
        <v>0</v>
      </c>
      <c r="Q259" s="176">
        <v>0.086999999999999994</v>
      </c>
      <c r="R259" s="176">
        <f>Q259*H259</f>
        <v>0.17399999999999999</v>
      </c>
      <c r="S259" s="176">
        <v>0</v>
      </c>
      <c r="T259" s="17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178" t="s">
        <v>169</v>
      </c>
      <c r="AT259" s="178" t="s">
        <v>387</v>
      </c>
      <c r="AU259" s="178" t="s">
        <v>90</v>
      </c>
      <c r="AY259" s="20" t="s">
        <v>126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20" t="s">
        <v>88</v>
      </c>
      <c r="BK259" s="179">
        <f>ROUND(I259*H259,2)</f>
        <v>0</v>
      </c>
      <c r="BL259" s="20" t="s">
        <v>148</v>
      </c>
      <c r="BM259" s="178" t="s">
        <v>574</v>
      </c>
    </row>
    <row r="260" s="2" customFormat="1">
      <c r="A260" s="40"/>
      <c r="B260" s="41"/>
      <c r="C260" s="40"/>
      <c r="D260" s="180" t="s">
        <v>136</v>
      </c>
      <c r="E260" s="40"/>
      <c r="F260" s="181" t="s">
        <v>573</v>
      </c>
      <c r="G260" s="40"/>
      <c r="H260" s="40"/>
      <c r="I260" s="182"/>
      <c r="J260" s="40"/>
      <c r="K260" s="40"/>
      <c r="L260" s="41"/>
      <c r="M260" s="183"/>
      <c r="N260" s="184"/>
      <c r="O260" s="74"/>
      <c r="P260" s="74"/>
      <c r="Q260" s="74"/>
      <c r="R260" s="74"/>
      <c r="S260" s="74"/>
      <c r="T260" s="75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20" t="s">
        <v>136</v>
      </c>
      <c r="AU260" s="20" t="s">
        <v>90</v>
      </c>
    </row>
    <row r="261" s="13" customFormat="1">
      <c r="A261" s="13"/>
      <c r="B261" s="191"/>
      <c r="C261" s="13"/>
      <c r="D261" s="180" t="s">
        <v>234</v>
      </c>
      <c r="E261" s="192" t="s">
        <v>3</v>
      </c>
      <c r="F261" s="193" t="s">
        <v>90</v>
      </c>
      <c r="G261" s="13"/>
      <c r="H261" s="194">
        <v>2</v>
      </c>
      <c r="I261" s="195"/>
      <c r="J261" s="13"/>
      <c r="K261" s="13"/>
      <c r="L261" s="191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234</v>
      </c>
      <c r="AU261" s="192" t="s">
        <v>90</v>
      </c>
      <c r="AV261" s="13" t="s">
        <v>90</v>
      </c>
      <c r="AW261" s="13" t="s">
        <v>42</v>
      </c>
      <c r="AX261" s="13" t="s">
        <v>88</v>
      </c>
      <c r="AY261" s="192" t="s">
        <v>126</v>
      </c>
    </row>
    <row r="262" s="2" customFormat="1" ht="24.15" customHeight="1">
      <c r="A262" s="40"/>
      <c r="B262" s="166"/>
      <c r="C262" s="207" t="s">
        <v>485</v>
      </c>
      <c r="D262" s="207" t="s">
        <v>387</v>
      </c>
      <c r="E262" s="208" t="s">
        <v>576</v>
      </c>
      <c r="F262" s="209" t="s">
        <v>577</v>
      </c>
      <c r="G262" s="210" t="s">
        <v>423</v>
      </c>
      <c r="H262" s="211">
        <v>1</v>
      </c>
      <c r="I262" s="212"/>
      <c r="J262" s="213">
        <f>ROUND(I262*H262,2)</f>
        <v>0</v>
      </c>
      <c r="K262" s="209" t="s">
        <v>3</v>
      </c>
      <c r="L262" s="214"/>
      <c r="M262" s="215" t="s">
        <v>3</v>
      </c>
      <c r="N262" s="216" t="s">
        <v>51</v>
      </c>
      <c r="O262" s="74"/>
      <c r="P262" s="176">
        <f>O262*H262</f>
        <v>0</v>
      </c>
      <c r="Q262" s="176">
        <v>0.095399999999999999</v>
      </c>
      <c r="R262" s="176">
        <f>Q262*H262</f>
        <v>0.095399999999999999</v>
      </c>
      <c r="S262" s="176">
        <v>0</v>
      </c>
      <c r="T262" s="17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178" t="s">
        <v>169</v>
      </c>
      <c r="AT262" s="178" t="s">
        <v>387</v>
      </c>
      <c r="AU262" s="178" t="s">
        <v>90</v>
      </c>
      <c r="AY262" s="20" t="s">
        <v>126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20" t="s">
        <v>88</v>
      </c>
      <c r="BK262" s="179">
        <f>ROUND(I262*H262,2)</f>
        <v>0</v>
      </c>
      <c r="BL262" s="20" t="s">
        <v>148</v>
      </c>
      <c r="BM262" s="178" t="s">
        <v>578</v>
      </c>
    </row>
    <row r="263" s="2" customFormat="1">
      <c r="A263" s="40"/>
      <c r="B263" s="41"/>
      <c r="C263" s="40"/>
      <c r="D263" s="180" t="s">
        <v>136</v>
      </c>
      <c r="E263" s="40"/>
      <c r="F263" s="181" t="s">
        <v>577</v>
      </c>
      <c r="G263" s="40"/>
      <c r="H263" s="40"/>
      <c r="I263" s="182"/>
      <c r="J263" s="40"/>
      <c r="K263" s="40"/>
      <c r="L263" s="41"/>
      <c r="M263" s="183"/>
      <c r="N263" s="184"/>
      <c r="O263" s="74"/>
      <c r="P263" s="74"/>
      <c r="Q263" s="74"/>
      <c r="R263" s="74"/>
      <c r="S263" s="74"/>
      <c r="T263" s="75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20" t="s">
        <v>136</v>
      </c>
      <c r="AU263" s="20" t="s">
        <v>90</v>
      </c>
    </row>
    <row r="264" s="13" customFormat="1">
      <c r="A264" s="13"/>
      <c r="B264" s="191"/>
      <c r="C264" s="13"/>
      <c r="D264" s="180" t="s">
        <v>234</v>
      </c>
      <c r="E264" s="192" t="s">
        <v>3</v>
      </c>
      <c r="F264" s="193" t="s">
        <v>88</v>
      </c>
      <c r="G264" s="13"/>
      <c r="H264" s="194">
        <v>1</v>
      </c>
      <c r="I264" s="195"/>
      <c r="J264" s="13"/>
      <c r="K264" s="13"/>
      <c r="L264" s="191"/>
      <c r="M264" s="196"/>
      <c r="N264" s="197"/>
      <c r="O264" s="197"/>
      <c r="P264" s="197"/>
      <c r="Q264" s="197"/>
      <c r="R264" s="197"/>
      <c r="S264" s="197"/>
      <c r="T264" s="19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2" t="s">
        <v>234</v>
      </c>
      <c r="AU264" s="192" t="s">
        <v>90</v>
      </c>
      <c r="AV264" s="13" t="s">
        <v>90</v>
      </c>
      <c r="AW264" s="13" t="s">
        <v>42</v>
      </c>
      <c r="AX264" s="13" t="s">
        <v>88</v>
      </c>
      <c r="AY264" s="192" t="s">
        <v>126</v>
      </c>
    </row>
    <row r="265" s="2" customFormat="1" ht="24.15" customHeight="1">
      <c r="A265" s="40"/>
      <c r="B265" s="166"/>
      <c r="C265" s="167" t="s">
        <v>491</v>
      </c>
      <c r="D265" s="167" t="s">
        <v>129</v>
      </c>
      <c r="E265" s="168" t="s">
        <v>903</v>
      </c>
      <c r="F265" s="169" t="s">
        <v>904</v>
      </c>
      <c r="G265" s="170" t="s">
        <v>423</v>
      </c>
      <c r="H265" s="171">
        <v>2</v>
      </c>
      <c r="I265" s="172"/>
      <c r="J265" s="173">
        <f>ROUND(I265*H265,2)</f>
        <v>0</v>
      </c>
      <c r="K265" s="169" t="s">
        <v>133</v>
      </c>
      <c r="L265" s="41"/>
      <c r="M265" s="174" t="s">
        <v>3</v>
      </c>
      <c r="N265" s="175" t="s">
        <v>51</v>
      </c>
      <c r="O265" s="74"/>
      <c r="P265" s="176">
        <f>O265*H265</f>
        <v>0</v>
      </c>
      <c r="Q265" s="176">
        <v>0.012919999999999999</v>
      </c>
      <c r="R265" s="176">
        <f>Q265*H265</f>
        <v>0.025839999999999998</v>
      </c>
      <c r="S265" s="176">
        <v>0</v>
      </c>
      <c r="T265" s="17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178" t="s">
        <v>148</v>
      </c>
      <c r="AT265" s="178" t="s">
        <v>129</v>
      </c>
      <c r="AU265" s="178" t="s">
        <v>90</v>
      </c>
      <c r="AY265" s="20" t="s">
        <v>126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20" t="s">
        <v>88</v>
      </c>
      <c r="BK265" s="179">
        <f>ROUND(I265*H265,2)</f>
        <v>0</v>
      </c>
      <c r="BL265" s="20" t="s">
        <v>148</v>
      </c>
      <c r="BM265" s="178" t="s">
        <v>905</v>
      </c>
    </row>
    <row r="266" s="2" customFormat="1">
      <c r="A266" s="40"/>
      <c r="B266" s="41"/>
      <c r="C266" s="40"/>
      <c r="D266" s="180" t="s">
        <v>136</v>
      </c>
      <c r="E266" s="40"/>
      <c r="F266" s="181" t="s">
        <v>906</v>
      </c>
      <c r="G266" s="40"/>
      <c r="H266" s="40"/>
      <c r="I266" s="182"/>
      <c r="J266" s="40"/>
      <c r="K266" s="40"/>
      <c r="L266" s="41"/>
      <c r="M266" s="183"/>
      <c r="N266" s="184"/>
      <c r="O266" s="74"/>
      <c r="P266" s="74"/>
      <c r="Q266" s="74"/>
      <c r="R266" s="74"/>
      <c r="S266" s="74"/>
      <c r="T266" s="75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20" t="s">
        <v>136</v>
      </c>
      <c r="AU266" s="20" t="s">
        <v>90</v>
      </c>
    </row>
    <row r="267" s="2" customFormat="1">
      <c r="A267" s="40"/>
      <c r="B267" s="41"/>
      <c r="C267" s="40"/>
      <c r="D267" s="185" t="s">
        <v>137</v>
      </c>
      <c r="E267" s="40"/>
      <c r="F267" s="186" t="s">
        <v>907</v>
      </c>
      <c r="G267" s="40"/>
      <c r="H267" s="40"/>
      <c r="I267" s="182"/>
      <c r="J267" s="40"/>
      <c r="K267" s="40"/>
      <c r="L267" s="41"/>
      <c r="M267" s="183"/>
      <c r="N267" s="184"/>
      <c r="O267" s="74"/>
      <c r="P267" s="74"/>
      <c r="Q267" s="74"/>
      <c r="R267" s="74"/>
      <c r="S267" s="74"/>
      <c r="T267" s="75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20" t="s">
        <v>137</v>
      </c>
      <c r="AU267" s="20" t="s">
        <v>90</v>
      </c>
    </row>
    <row r="268" s="13" customFormat="1">
      <c r="A268" s="13"/>
      <c r="B268" s="191"/>
      <c r="C268" s="13"/>
      <c r="D268" s="180" t="s">
        <v>234</v>
      </c>
      <c r="E268" s="192" t="s">
        <v>3</v>
      </c>
      <c r="F268" s="193" t="s">
        <v>90</v>
      </c>
      <c r="G268" s="13"/>
      <c r="H268" s="194">
        <v>2</v>
      </c>
      <c r="I268" s="195"/>
      <c r="J268" s="13"/>
      <c r="K268" s="13"/>
      <c r="L268" s="191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234</v>
      </c>
      <c r="AU268" s="192" t="s">
        <v>90</v>
      </c>
      <c r="AV268" s="13" t="s">
        <v>90</v>
      </c>
      <c r="AW268" s="13" t="s">
        <v>42</v>
      </c>
      <c r="AX268" s="13" t="s">
        <v>88</v>
      </c>
      <c r="AY268" s="192" t="s">
        <v>126</v>
      </c>
    </row>
    <row r="269" s="2" customFormat="1" ht="24.15" customHeight="1">
      <c r="A269" s="40"/>
      <c r="B269" s="166"/>
      <c r="C269" s="207" t="s">
        <v>498</v>
      </c>
      <c r="D269" s="207" t="s">
        <v>387</v>
      </c>
      <c r="E269" s="208" t="s">
        <v>908</v>
      </c>
      <c r="F269" s="209" t="s">
        <v>909</v>
      </c>
      <c r="G269" s="210" t="s">
        <v>423</v>
      </c>
      <c r="H269" s="211">
        <v>2</v>
      </c>
      <c r="I269" s="212"/>
      <c r="J269" s="213">
        <f>ROUND(I269*H269,2)</f>
        <v>0</v>
      </c>
      <c r="K269" s="209" t="s">
        <v>3</v>
      </c>
      <c r="L269" s="214"/>
      <c r="M269" s="215" t="s">
        <v>3</v>
      </c>
      <c r="N269" s="216" t="s">
        <v>51</v>
      </c>
      <c r="O269" s="74"/>
      <c r="P269" s="176">
        <f>O269*H269</f>
        <v>0</v>
      </c>
      <c r="Q269" s="176">
        <v>0.077799999999999994</v>
      </c>
      <c r="R269" s="176">
        <f>Q269*H269</f>
        <v>0.15559999999999999</v>
      </c>
      <c r="S269" s="176">
        <v>0</v>
      </c>
      <c r="T269" s="177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178" t="s">
        <v>169</v>
      </c>
      <c r="AT269" s="178" t="s">
        <v>387</v>
      </c>
      <c r="AU269" s="178" t="s">
        <v>90</v>
      </c>
      <c r="AY269" s="20" t="s">
        <v>126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20" t="s">
        <v>88</v>
      </c>
      <c r="BK269" s="179">
        <f>ROUND(I269*H269,2)</f>
        <v>0</v>
      </c>
      <c r="BL269" s="20" t="s">
        <v>148</v>
      </c>
      <c r="BM269" s="178" t="s">
        <v>910</v>
      </c>
    </row>
    <row r="270" s="2" customFormat="1">
      <c r="A270" s="40"/>
      <c r="B270" s="41"/>
      <c r="C270" s="40"/>
      <c r="D270" s="180" t="s">
        <v>136</v>
      </c>
      <c r="E270" s="40"/>
      <c r="F270" s="181" t="s">
        <v>909</v>
      </c>
      <c r="G270" s="40"/>
      <c r="H270" s="40"/>
      <c r="I270" s="182"/>
      <c r="J270" s="40"/>
      <c r="K270" s="40"/>
      <c r="L270" s="41"/>
      <c r="M270" s="183"/>
      <c r="N270" s="184"/>
      <c r="O270" s="74"/>
      <c r="P270" s="74"/>
      <c r="Q270" s="74"/>
      <c r="R270" s="74"/>
      <c r="S270" s="74"/>
      <c r="T270" s="75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20" t="s">
        <v>136</v>
      </c>
      <c r="AU270" s="20" t="s">
        <v>90</v>
      </c>
    </row>
    <row r="271" s="13" customFormat="1">
      <c r="A271" s="13"/>
      <c r="B271" s="191"/>
      <c r="C271" s="13"/>
      <c r="D271" s="180" t="s">
        <v>234</v>
      </c>
      <c r="E271" s="192" t="s">
        <v>3</v>
      </c>
      <c r="F271" s="193" t="s">
        <v>90</v>
      </c>
      <c r="G271" s="13"/>
      <c r="H271" s="194">
        <v>2</v>
      </c>
      <c r="I271" s="195"/>
      <c r="J271" s="13"/>
      <c r="K271" s="13"/>
      <c r="L271" s="191"/>
      <c r="M271" s="196"/>
      <c r="N271" s="197"/>
      <c r="O271" s="197"/>
      <c r="P271" s="197"/>
      <c r="Q271" s="197"/>
      <c r="R271" s="197"/>
      <c r="S271" s="197"/>
      <c r="T271" s="19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2" t="s">
        <v>234</v>
      </c>
      <c r="AU271" s="192" t="s">
        <v>90</v>
      </c>
      <c r="AV271" s="13" t="s">
        <v>90</v>
      </c>
      <c r="AW271" s="13" t="s">
        <v>42</v>
      </c>
      <c r="AX271" s="13" t="s">
        <v>88</v>
      </c>
      <c r="AY271" s="192" t="s">
        <v>126</v>
      </c>
    </row>
    <row r="272" s="2" customFormat="1" ht="24.15" customHeight="1">
      <c r="A272" s="40"/>
      <c r="B272" s="166"/>
      <c r="C272" s="167" t="s">
        <v>504</v>
      </c>
      <c r="D272" s="167" t="s">
        <v>129</v>
      </c>
      <c r="E272" s="168" t="s">
        <v>580</v>
      </c>
      <c r="F272" s="169" t="s">
        <v>581</v>
      </c>
      <c r="G272" s="170" t="s">
        <v>423</v>
      </c>
      <c r="H272" s="171">
        <v>2</v>
      </c>
      <c r="I272" s="172"/>
      <c r="J272" s="173">
        <f>ROUND(I272*H272,2)</f>
        <v>0</v>
      </c>
      <c r="K272" s="169" t="s">
        <v>133</v>
      </c>
      <c r="L272" s="41"/>
      <c r="M272" s="174" t="s">
        <v>3</v>
      </c>
      <c r="N272" s="175" t="s">
        <v>51</v>
      </c>
      <c r="O272" s="74"/>
      <c r="P272" s="176">
        <f>O272*H272</f>
        <v>0</v>
      </c>
      <c r="Q272" s="176">
        <v>0.01652</v>
      </c>
      <c r="R272" s="176">
        <f>Q272*H272</f>
        <v>0.03304</v>
      </c>
      <c r="S272" s="176">
        <v>0</v>
      </c>
      <c r="T272" s="17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178" t="s">
        <v>148</v>
      </c>
      <c r="AT272" s="178" t="s">
        <v>129</v>
      </c>
      <c r="AU272" s="178" t="s">
        <v>90</v>
      </c>
      <c r="AY272" s="20" t="s">
        <v>126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20" t="s">
        <v>88</v>
      </c>
      <c r="BK272" s="179">
        <f>ROUND(I272*H272,2)</f>
        <v>0</v>
      </c>
      <c r="BL272" s="20" t="s">
        <v>148</v>
      </c>
      <c r="BM272" s="178" t="s">
        <v>582</v>
      </c>
    </row>
    <row r="273" s="2" customFormat="1">
      <c r="A273" s="40"/>
      <c r="B273" s="41"/>
      <c r="C273" s="40"/>
      <c r="D273" s="180" t="s">
        <v>136</v>
      </c>
      <c r="E273" s="40"/>
      <c r="F273" s="181" t="s">
        <v>583</v>
      </c>
      <c r="G273" s="40"/>
      <c r="H273" s="40"/>
      <c r="I273" s="182"/>
      <c r="J273" s="40"/>
      <c r="K273" s="40"/>
      <c r="L273" s="41"/>
      <c r="M273" s="183"/>
      <c r="N273" s="184"/>
      <c r="O273" s="74"/>
      <c r="P273" s="74"/>
      <c r="Q273" s="74"/>
      <c r="R273" s="74"/>
      <c r="S273" s="74"/>
      <c r="T273" s="75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20" t="s">
        <v>136</v>
      </c>
      <c r="AU273" s="20" t="s">
        <v>90</v>
      </c>
    </row>
    <row r="274" s="2" customFormat="1">
      <c r="A274" s="40"/>
      <c r="B274" s="41"/>
      <c r="C274" s="40"/>
      <c r="D274" s="185" t="s">
        <v>137</v>
      </c>
      <c r="E274" s="40"/>
      <c r="F274" s="186" t="s">
        <v>584</v>
      </c>
      <c r="G274" s="40"/>
      <c r="H274" s="40"/>
      <c r="I274" s="182"/>
      <c r="J274" s="40"/>
      <c r="K274" s="40"/>
      <c r="L274" s="41"/>
      <c r="M274" s="183"/>
      <c r="N274" s="184"/>
      <c r="O274" s="74"/>
      <c r="P274" s="74"/>
      <c r="Q274" s="74"/>
      <c r="R274" s="74"/>
      <c r="S274" s="74"/>
      <c r="T274" s="75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20" t="s">
        <v>137</v>
      </c>
      <c r="AU274" s="20" t="s">
        <v>90</v>
      </c>
    </row>
    <row r="275" s="13" customFormat="1">
      <c r="A275" s="13"/>
      <c r="B275" s="191"/>
      <c r="C275" s="13"/>
      <c r="D275" s="180" t="s">
        <v>234</v>
      </c>
      <c r="E275" s="192" t="s">
        <v>3</v>
      </c>
      <c r="F275" s="193" t="s">
        <v>90</v>
      </c>
      <c r="G275" s="13"/>
      <c r="H275" s="194">
        <v>2</v>
      </c>
      <c r="I275" s="195"/>
      <c r="J275" s="13"/>
      <c r="K275" s="13"/>
      <c r="L275" s="191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234</v>
      </c>
      <c r="AU275" s="192" t="s">
        <v>90</v>
      </c>
      <c r="AV275" s="13" t="s">
        <v>90</v>
      </c>
      <c r="AW275" s="13" t="s">
        <v>42</v>
      </c>
      <c r="AX275" s="13" t="s">
        <v>88</v>
      </c>
      <c r="AY275" s="192" t="s">
        <v>126</v>
      </c>
    </row>
    <row r="276" s="2" customFormat="1" ht="33" customHeight="1">
      <c r="A276" s="40"/>
      <c r="B276" s="166"/>
      <c r="C276" s="207" t="s">
        <v>511</v>
      </c>
      <c r="D276" s="207" t="s">
        <v>387</v>
      </c>
      <c r="E276" s="208" t="s">
        <v>911</v>
      </c>
      <c r="F276" s="209" t="s">
        <v>912</v>
      </c>
      <c r="G276" s="210" t="s">
        <v>423</v>
      </c>
      <c r="H276" s="211">
        <v>1</v>
      </c>
      <c r="I276" s="212"/>
      <c r="J276" s="213">
        <f>ROUND(I276*H276,2)</f>
        <v>0</v>
      </c>
      <c r="K276" s="209" t="s">
        <v>133</v>
      </c>
      <c r="L276" s="214"/>
      <c r="M276" s="215" t="s">
        <v>3</v>
      </c>
      <c r="N276" s="216" t="s">
        <v>51</v>
      </c>
      <c r="O276" s="74"/>
      <c r="P276" s="176">
        <f>O276*H276</f>
        <v>0</v>
      </c>
      <c r="Q276" s="176">
        <v>0.16900000000000001</v>
      </c>
      <c r="R276" s="176">
        <f>Q276*H276</f>
        <v>0.16900000000000001</v>
      </c>
      <c r="S276" s="176">
        <v>0</v>
      </c>
      <c r="T276" s="17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178" t="s">
        <v>169</v>
      </c>
      <c r="AT276" s="178" t="s">
        <v>387</v>
      </c>
      <c r="AU276" s="178" t="s">
        <v>90</v>
      </c>
      <c r="AY276" s="20" t="s">
        <v>126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20" t="s">
        <v>88</v>
      </c>
      <c r="BK276" s="179">
        <f>ROUND(I276*H276,2)</f>
        <v>0</v>
      </c>
      <c r="BL276" s="20" t="s">
        <v>148</v>
      </c>
      <c r="BM276" s="178" t="s">
        <v>913</v>
      </c>
    </row>
    <row r="277" s="2" customFormat="1">
      <c r="A277" s="40"/>
      <c r="B277" s="41"/>
      <c r="C277" s="40"/>
      <c r="D277" s="180" t="s">
        <v>136</v>
      </c>
      <c r="E277" s="40"/>
      <c r="F277" s="181" t="s">
        <v>912</v>
      </c>
      <c r="G277" s="40"/>
      <c r="H277" s="40"/>
      <c r="I277" s="182"/>
      <c r="J277" s="40"/>
      <c r="K277" s="40"/>
      <c r="L277" s="41"/>
      <c r="M277" s="183"/>
      <c r="N277" s="184"/>
      <c r="O277" s="74"/>
      <c r="P277" s="74"/>
      <c r="Q277" s="74"/>
      <c r="R277" s="74"/>
      <c r="S277" s="74"/>
      <c r="T277" s="75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20" t="s">
        <v>136</v>
      </c>
      <c r="AU277" s="20" t="s">
        <v>90</v>
      </c>
    </row>
    <row r="278" s="13" customFormat="1">
      <c r="A278" s="13"/>
      <c r="B278" s="191"/>
      <c r="C278" s="13"/>
      <c r="D278" s="180" t="s">
        <v>234</v>
      </c>
      <c r="E278" s="192" t="s">
        <v>3</v>
      </c>
      <c r="F278" s="193" t="s">
        <v>88</v>
      </c>
      <c r="G278" s="13"/>
      <c r="H278" s="194">
        <v>1</v>
      </c>
      <c r="I278" s="195"/>
      <c r="J278" s="13"/>
      <c r="K278" s="13"/>
      <c r="L278" s="191"/>
      <c r="M278" s="196"/>
      <c r="N278" s="197"/>
      <c r="O278" s="197"/>
      <c r="P278" s="197"/>
      <c r="Q278" s="197"/>
      <c r="R278" s="197"/>
      <c r="S278" s="197"/>
      <c r="T278" s="19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2" t="s">
        <v>234</v>
      </c>
      <c r="AU278" s="192" t="s">
        <v>90</v>
      </c>
      <c r="AV278" s="13" t="s">
        <v>90</v>
      </c>
      <c r="AW278" s="13" t="s">
        <v>42</v>
      </c>
      <c r="AX278" s="13" t="s">
        <v>88</v>
      </c>
      <c r="AY278" s="192" t="s">
        <v>126</v>
      </c>
    </row>
    <row r="279" s="2" customFormat="1" ht="33" customHeight="1">
      <c r="A279" s="40"/>
      <c r="B279" s="166"/>
      <c r="C279" s="207" t="s">
        <v>517</v>
      </c>
      <c r="D279" s="207" t="s">
        <v>387</v>
      </c>
      <c r="E279" s="208" t="s">
        <v>586</v>
      </c>
      <c r="F279" s="209" t="s">
        <v>587</v>
      </c>
      <c r="G279" s="210" t="s">
        <v>423</v>
      </c>
      <c r="H279" s="211">
        <v>1</v>
      </c>
      <c r="I279" s="212"/>
      <c r="J279" s="213">
        <f>ROUND(I279*H279,2)</f>
        <v>0</v>
      </c>
      <c r="K279" s="209" t="s">
        <v>133</v>
      </c>
      <c r="L279" s="214"/>
      <c r="M279" s="215" t="s">
        <v>3</v>
      </c>
      <c r="N279" s="216" t="s">
        <v>51</v>
      </c>
      <c r="O279" s="74"/>
      <c r="P279" s="176">
        <f>O279*H279</f>
        <v>0</v>
      </c>
      <c r="Q279" s="176">
        <v>0.182</v>
      </c>
      <c r="R279" s="176">
        <f>Q279*H279</f>
        <v>0.182</v>
      </c>
      <c r="S279" s="176">
        <v>0</v>
      </c>
      <c r="T279" s="17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178" t="s">
        <v>169</v>
      </c>
      <c r="AT279" s="178" t="s">
        <v>387</v>
      </c>
      <c r="AU279" s="178" t="s">
        <v>90</v>
      </c>
      <c r="AY279" s="20" t="s">
        <v>126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20" t="s">
        <v>88</v>
      </c>
      <c r="BK279" s="179">
        <f>ROUND(I279*H279,2)</f>
        <v>0</v>
      </c>
      <c r="BL279" s="20" t="s">
        <v>148</v>
      </c>
      <c r="BM279" s="178" t="s">
        <v>588</v>
      </c>
    </row>
    <row r="280" s="2" customFormat="1">
      <c r="A280" s="40"/>
      <c r="B280" s="41"/>
      <c r="C280" s="40"/>
      <c r="D280" s="180" t="s">
        <v>136</v>
      </c>
      <c r="E280" s="40"/>
      <c r="F280" s="181" t="s">
        <v>587</v>
      </c>
      <c r="G280" s="40"/>
      <c r="H280" s="40"/>
      <c r="I280" s="182"/>
      <c r="J280" s="40"/>
      <c r="K280" s="40"/>
      <c r="L280" s="41"/>
      <c r="M280" s="183"/>
      <c r="N280" s="184"/>
      <c r="O280" s="74"/>
      <c r="P280" s="74"/>
      <c r="Q280" s="74"/>
      <c r="R280" s="74"/>
      <c r="S280" s="74"/>
      <c r="T280" s="75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20" t="s">
        <v>136</v>
      </c>
      <c r="AU280" s="20" t="s">
        <v>90</v>
      </c>
    </row>
    <row r="281" s="13" customFormat="1">
      <c r="A281" s="13"/>
      <c r="B281" s="191"/>
      <c r="C281" s="13"/>
      <c r="D281" s="180" t="s">
        <v>234</v>
      </c>
      <c r="E281" s="192" t="s">
        <v>3</v>
      </c>
      <c r="F281" s="193" t="s">
        <v>88</v>
      </c>
      <c r="G281" s="13"/>
      <c r="H281" s="194">
        <v>1</v>
      </c>
      <c r="I281" s="195"/>
      <c r="J281" s="13"/>
      <c r="K281" s="13"/>
      <c r="L281" s="191"/>
      <c r="M281" s="196"/>
      <c r="N281" s="197"/>
      <c r="O281" s="197"/>
      <c r="P281" s="197"/>
      <c r="Q281" s="197"/>
      <c r="R281" s="197"/>
      <c r="S281" s="197"/>
      <c r="T281" s="19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2" t="s">
        <v>234</v>
      </c>
      <c r="AU281" s="192" t="s">
        <v>90</v>
      </c>
      <c r="AV281" s="13" t="s">
        <v>90</v>
      </c>
      <c r="AW281" s="13" t="s">
        <v>42</v>
      </c>
      <c r="AX281" s="13" t="s">
        <v>88</v>
      </c>
      <c r="AY281" s="192" t="s">
        <v>126</v>
      </c>
    </row>
    <row r="282" s="2" customFormat="1" ht="24.15" customHeight="1">
      <c r="A282" s="40"/>
      <c r="B282" s="166"/>
      <c r="C282" s="167" t="s">
        <v>523</v>
      </c>
      <c r="D282" s="167" t="s">
        <v>129</v>
      </c>
      <c r="E282" s="168" t="s">
        <v>914</v>
      </c>
      <c r="F282" s="169" t="s">
        <v>915</v>
      </c>
      <c r="G282" s="170" t="s">
        <v>423</v>
      </c>
      <c r="H282" s="171">
        <v>3</v>
      </c>
      <c r="I282" s="172"/>
      <c r="J282" s="173">
        <f>ROUND(I282*H282,2)</f>
        <v>0</v>
      </c>
      <c r="K282" s="169" t="s">
        <v>133</v>
      </c>
      <c r="L282" s="41"/>
      <c r="M282" s="174" t="s">
        <v>3</v>
      </c>
      <c r="N282" s="175" t="s">
        <v>51</v>
      </c>
      <c r="O282" s="74"/>
      <c r="P282" s="176">
        <f>O282*H282</f>
        <v>0</v>
      </c>
      <c r="Q282" s="176">
        <v>0</v>
      </c>
      <c r="R282" s="176">
        <f>Q282*H282</f>
        <v>0</v>
      </c>
      <c r="S282" s="176">
        <v>0</v>
      </c>
      <c r="T282" s="17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178" t="s">
        <v>148</v>
      </c>
      <c r="AT282" s="178" t="s">
        <v>129</v>
      </c>
      <c r="AU282" s="178" t="s">
        <v>90</v>
      </c>
      <c r="AY282" s="20" t="s">
        <v>126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20" t="s">
        <v>88</v>
      </c>
      <c r="BK282" s="179">
        <f>ROUND(I282*H282,2)</f>
        <v>0</v>
      </c>
      <c r="BL282" s="20" t="s">
        <v>148</v>
      </c>
      <c r="BM282" s="178" t="s">
        <v>916</v>
      </c>
    </row>
    <row r="283" s="2" customFormat="1">
      <c r="A283" s="40"/>
      <c r="B283" s="41"/>
      <c r="C283" s="40"/>
      <c r="D283" s="180" t="s">
        <v>136</v>
      </c>
      <c r="E283" s="40"/>
      <c r="F283" s="181" t="s">
        <v>917</v>
      </c>
      <c r="G283" s="40"/>
      <c r="H283" s="40"/>
      <c r="I283" s="182"/>
      <c r="J283" s="40"/>
      <c r="K283" s="40"/>
      <c r="L283" s="41"/>
      <c r="M283" s="183"/>
      <c r="N283" s="184"/>
      <c r="O283" s="74"/>
      <c r="P283" s="74"/>
      <c r="Q283" s="74"/>
      <c r="R283" s="74"/>
      <c r="S283" s="74"/>
      <c r="T283" s="75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20" t="s">
        <v>136</v>
      </c>
      <c r="AU283" s="20" t="s">
        <v>90</v>
      </c>
    </row>
    <row r="284" s="2" customFormat="1">
      <c r="A284" s="40"/>
      <c r="B284" s="41"/>
      <c r="C284" s="40"/>
      <c r="D284" s="185" t="s">
        <v>137</v>
      </c>
      <c r="E284" s="40"/>
      <c r="F284" s="186" t="s">
        <v>918</v>
      </c>
      <c r="G284" s="40"/>
      <c r="H284" s="40"/>
      <c r="I284" s="182"/>
      <c r="J284" s="40"/>
      <c r="K284" s="40"/>
      <c r="L284" s="41"/>
      <c r="M284" s="183"/>
      <c r="N284" s="184"/>
      <c r="O284" s="74"/>
      <c r="P284" s="74"/>
      <c r="Q284" s="74"/>
      <c r="R284" s="74"/>
      <c r="S284" s="74"/>
      <c r="T284" s="75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20" t="s">
        <v>137</v>
      </c>
      <c r="AU284" s="20" t="s">
        <v>90</v>
      </c>
    </row>
    <row r="285" s="13" customFormat="1">
      <c r="A285" s="13"/>
      <c r="B285" s="191"/>
      <c r="C285" s="13"/>
      <c r="D285" s="180" t="s">
        <v>234</v>
      </c>
      <c r="E285" s="192" t="s">
        <v>3</v>
      </c>
      <c r="F285" s="193" t="s">
        <v>143</v>
      </c>
      <c r="G285" s="13"/>
      <c r="H285" s="194">
        <v>3</v>
      </c>
      <c r="I285" s="195"/>
      <c r="J285" s="13"/>
      <c r="K285" s="13"/>
      <c r="L285" s="191"/>
      <c r="M285" s="196"/>
      <c r="N285" s="197"/>
      <c r="O285" s="197"/>
      <c r="P285" s="197"/>
      <c r="Q285" s="197"/>
      <c r="R285" s="197"/>
      <c r="S285" s="197"/>
      <c r="T285" s="19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2" t="s">
        <v>234</v>
      </c>
      <c r="AU285" s="192" t="s">
        <v>90</v>
      </c>
      <c r="AV285" s="13" t="s">
        <v>90</v>
      </c>
      <c r="AW285" s="13" t="s">
        <v>42</v>
      </c>
      <c r="AX285" s="13" t="s">
        <v>88</v>
      </c>
      <c r="AY285" s="192" t="s">
        <v>126</v>
      </c>
    </row>
    <row r="286" s="2" customFormat="1" ht="16.5" customHeight="1">
      <c r="A286" s="40"/>
      <c r="B286" s="166"/>
      <c r="C286" s="207" t="s">
        <v>529</v>
      </c>
      <c r="D286" s="207" t="s">
        <v>387</v>
      </c>
      <c r="E286" s="208" t="s">
        <v>919</v>
      </c>
      <c r="F286" s="209" t="s">
        <v>920</v>
      </c>
      <c r="G286" s="210" t="s">
        <v>423</v>
      </c>
      <c r="H286" s="211">
        <v>1</v>
      </c>
      <c r="I286" s="212"/>
      <c r="J286" s="213">
        <f>ROUND(I286*H286,2)</f>
        <v>0</v>
      </c>
      <c r="K286" s="209" t="s">
        <v>133</v>
      </c>
      <c r="L286" s="214"/>
      <c r="M286" s="215" t="s">
        <v>3</v>
      </c>
      <c r="N286" s="216" t="s">
        <v>51</v>
      </c>
      <c r="O286" s="74"/>
      <c r="P286" s="176">
        <f>O286*H286</f>
        <v>0</v>
      </c>
      <c r="Q286" s="176">
        <v>0.00038999999999999999</v>
      </c>
      <c r="R286" s="176">
        <f>Q286*H286</f>
        <v>0.00038999999999999999</v>
      </c>
      <c r="S286" s="176">
        <v>0</v>
      </c>
      <c r="T286" s="17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178" t="s">
        <v>169</v>
      </c>
      <c r="AT286" s="178" t="s">
        <v>387</v>
      </c>
      <c r="AU286" s="178" t="s">
        <v>90</v>
      </c>
      <c r="AY286" s="20" t="s">
        <v>126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20" t="s">
        <v>88</v>
      </c>
      <c r="BK286" s="179">
        <f>ROUND(I286*H286,2)</f>
        <v>0</v>
      </c>
      <c r="BL286" s="20" t="s">
        <v>148</v>
      </c>
      <c r="BM286" s="178" t="s">
        <v>921</v>
      </c>
    </row>
    <row r="287" s="2" customFormat="1">
      <c r="A287" s="40"/>
      <c r="B287" s="41"/>
      <c r="C287" s="40"/>
      <c r="D287" s="180" t="s">
        <v>136</v>
      </c>
      <c r="E287" s="40"/>
      <c r="F287" s="181" t="s">
        <v>920</v>
      </c>
      <c r="G287" s="40"/>
      <c r="H287" s="40"/>
      <c r="I287" s="182"/>
      <c r="J287" s="40"/>
      <c r="K287" s="40"/>
      <c r="L287" s="41"/>
      <c r="M287" s="183"/>
      <c r="N287" s="184"/>
      <c r="O287" s="74"/>
      <c r="P287" s="74"/>
      <c r="Q287" s="74"/>
      <c r="R287" s="74"/>
      <c r="S287" s="74"/>
      <c r="T287" s="75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20" t="s">
        <v>136</v>
      </c>
      <c r="AU287" s="20" t="s">
        <v>90</v>
      </c>
    </row>
    <row r="288" s="13" customFormat="1">
      <c r="A288" s="13"/>
      <c r="B288" s="191"/>
      <c r="C288" s="13"/>
      <c r="D288" s="180" t="s">
        <v>234</v>
      </c>
      <c r="E288" s="192" t="s">
        <v>3</v>
      </c>
      <c r="F288" s="193" t="s">
        <v>88</v>
      </c>
      <c r="G288" s="13"/>
      <c r="H288" s="194">
        <v>1</v>
      </c>
      <c r="I288" s="195"/>
      <c r="J288" s="13"/>
      <c r="K288" s="13"/>
      <c r="L288" s="191"/>
      <c r="M288" s="196"/>
      <c r="N288" s="197"/>
      <c r="O288" s="197"/>
      <c r="P288" s="197"/>
      <c r="Q288" s="197"/>
      <c r="R288" s="197"/>
      <c r="S288" s="197"/>
      <c r="T288" s="19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2" t="s">
        <v>234</v>
      </c>
      <c r="AU288" s="192" t="s">
        <v>90</v>
      </c>
      <c r="AV288" s="13" t="s">
        <v>90</v>
      </c>
      <c r="AW288" s="13" t="s">
        <v>42</v>
      </c>
      <c r="AX288" s="13" t="s">
        <v>88</v>
      </c>
      <c r="AY288" s="192" t="s">
        <v>126</v>
      </c>
    </row>
    <row r="289" s="2" customFormat="1" ht="16.5" customHeight="1">
      <c r="A289" s="40"/>
      <c r="B289" s="166"/>
      <c r="C289" s="207" t="s">
        <v>533</v>
      </c>
      <c r="D289" s="207" t="s">
        <v>387</v>
      </c>
      <c r="E289" s="208" t="s">
        <v>922</v>
      </c>
      <c r="F289" s="209" t="s">
        <v>923</v>
      </c>
      <c r="G289" s="210" t="s">
        <v>423</v>
      </c>
      <c r="H289" s="211">
        <v>1</v>
      </c>
      <c r="I289" s="212"/>
      <c r="J289" s="213">
        <f>ROUND(I289*H289,2)</f>
        <v>0</v>
      </c>
      <c r="K289" s="209" t="s">
        <v>133</v>
      </c>
      <c r="L289" s="214"/>
      <c r="M289" s="215" t="s">
        <v>3</v>
      </c>
      <c r="N289" s="216" t="s">
        <v>51</v>
      </c>
      <c r="O289" s="74"/>
      <c r="P289" s="176">
        <f>O289*H289</f>
        <v>0</v>
      </c>
      <c r="Q289" s="176">
        <v>0.00048000000000000001</v>
      </c>
      <c r="R289" s="176">
        <f>Q289*H289</f>
        <v>0.00048000000000000001</v>
      </c>
      <c r="S289" s="176">
        <v>0</v>
      </c>
      <c r="T289" s="17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178" t="s">
        <v>169</v>
      </c>
      <c r="AT289" s="178" t="s">
        <v>387</v>
      </c>
      <c r="AU289" s="178" t="s">
        <v>90</v>
      </c>
      <c r="AY289" s="20" t="s">
        <v>126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20" t="s">
        <v>88</v>
      </c>
      <c r="BK289" s="179">
        <f>ROUND(I289*H289,2)</f>
        <v>0</v>
      </c>
      <c r="BL289" s="20" t="s">
        <v>148</v>
      </c>
      <c r="BM289" s="178" t="s">
        <v>924</v>
      </c>
    </row>
    <row r="290" s="2" customFormat="1">
      <c r="A290" s="40"/>
      <c r="B290" s="41"/>
      <c r="C290" s="40"/>
      <c r="D290" s="180" t="s">
        <v>136</v>
      </c>
      <c r="E290" s="40"/>
      <c r="F290" s="181" t="s">
        <v>923</v>
      </c>
      <c r="G290" s="40"/>
      <c r="H290" s="40"/>
      <c r="I290" s="182"/>
      <c r="J290" s="40"/>
      <c r="K290" s="40"/>
      <c r="L290" s="41"/>
      <c r="M290" s="183"/>
      <c r="N290" s="184"/>
      <c r="O290" s="74"/>
      <c r="P290" s="74"/>
      <c r="Q290" s="74"/>
      <c r="R290" s="74"/>
      <c r="S290" s="74"/>
      <c r="T290" s="75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20" t="s">
        <v>136</v>
      </c>
      <c r="AU290" s="20" t="s">
        <v>90</v>
      </c>
    </row>
    <row r="291" s="13" customFormat="1">
      <c r="A291" s="13"/>
      <c r="B291" s="191"/>
      <c r="C291" s="13"/>
      <c r="D291" s="180" t="s">
        <v>234</v>
      </c>
      <c r="E291" s="192" t="s">
        <v>3</v>
      </c>
      <c r="F291" s="193" t="s">
        <v>88</v>
      </c>
      <c r="G291" s="13"/>
      <c r="H291" s="194">
        <v>1</v>
      </c>
      <c r="I291" s="195"/>
      <c r="J291" s="13"/>
      <c r="K291" s="13"/>
      <c r="L291" s="191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2" t="s">
        <v>234</v>
      </c>
      <c r="AU291" s="192" t="s">
        <v>90</v>
      </c>
      <c r="AV291" s="13" t="s">
        <v>90</v>
      </c>
      <c r="AW291" s="13" t="s">
        <v>42</v>
      </c>
      <c r="AX291" s="13" t="s">
        <v>88</v>
      </c>
      <c r="AY291" s="192" t="s">
        <v>126</v>
      </c>
    </row>
    <row r="292" s="2" customFormat="1" ht="16.5" customHeight="1">
      <c r="A292" s="40"/>
      <c r="B292" s="166"/>
      <c r="C292" s="207" t="s">
        <v>537</v>
      </c>
      <c r="D292" s="207" t="s">
        <v>387</v>
      </c>
      <c r="E292" s="208" t="s">
        <v>925</v>
      </c>
      <c r="F292" s="209" t="s">
        <v>926</v>
      </c>
      <c r="G292" s="210" t="s">
        <v>423</v>
      </c>
      <c r="H292" s="211">
        <v>1</v>
      </c>
      <c r="I292" s="212"/>
      <c r="J292" s="213">
        <f>ROUND(I292*H292,2)</f>
        <v>0</v>
      </c>
      <c r="K292" s="209" t="s">
        <v>3</v>
      </c>
      <c r="L292" s="214"/>
      <c r="M292" s="215" t="s">
        <v>3</v>
      </c>
      <c r="N292" s="216" t="s">
        <v>51</v>
      </c>
      <c r="O292" s="74"/>
      <c r="P292" s="176">
        <f>O292*H292</f>
        <v>0</v>
      </c>
      <c r="Q292" s="176">
        <v>0.00139</v>
      </c>
      <c r="R292" s="176">
        <f>Q292*H292</f>
        <v>0.00139</v>
      </c>
      <c r="S292" s="176">
        <v>0</v>
      </c>
      <c r="T292" s="17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178" t="s">
        <v>169</v>
      </c>
      <c r="AT292" s="178" t="s">
        <v>387</v>
      </c>
      <c r="AU292" s="178" t="s">
        <v>90</v>
      </c>
      <c r="AY292" s="20" t="s">
        <v>126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20" t="s">
        <v>88</v>
      </c>
      <c r="BK292" s="179">
        <f>ROUND(I292*H292,2)</f>
        <v>0</v>
      </c>
      <c r="BL292" s="20" t="s">
        <v>148</v>
      </c>
      <c r="BM292" s="178" t="s">
        <v>927</v>
      </c>
    </row>
    <row r="293" s="2" customFormat="1">
      <c r="A293" s="40"/>
      <c r="B293" s="41"/>
      <c r="C293" s="40"/>
      <c r="D293" s="180" t="s">
        <v>136</v>
      </c>
      <c r="E293" s="40"/>
      <c r="F293" s="181" t="s">
        <v>926</v>
      </c>
      <c r="G293" s="40"/>
      <c r="H293" s="40"/>
      <c r="I293" s="182"/>
      <c r="J293" s="40"/>
      <c r="K293" s="40"/>
      <c r="L293" s="41"/>
      <c r="M293" s="183"/>
      <c r="N293" s="184"/>
      <c r="O293" s="74"/>
      <c r="P293" s="74"/>
      <c r="Q293" s="74"/>
      <c r="R293" s="74"/>
      <c r="S293" s="74"/>
      <c r="T293" s="75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20" t="s">
        <v>136</v>
      </c>
      <c r="AU293" s="20" t="s">
        <v>90</v>
      </c>
    </row>
    <row r="294" s="13" customFormat="1">
      <c r="A294" s="13"/>
      <c r="B294" s="191"/>
      <c r="C294" s="13"/>
      <c r="D294" s="180" t="s">
        <v>234</v>
      </c>
      <c r="E294" s="192" t="s">
        <v>3</v>
      </c>
      <c r="F294" s="193" t="s">
        <v>88</v>
      </c>
      <c r="G294" s="13"/>
      <c r="H294" s="194">
        <v>1</v>
      </c>
      <c r="I294" s="195"/>
      <c r="J294" s="13"/>
      <c r="K294" s="13"/>
      <c r="L294" s="191"/>
      <c r="M294" s="196"/>
      <c r="N294" s="197"/>
      <c r="O294" s="197"/>
      <c r="P294" s="197"/>
      <c r="Q294" s="197"/>
      <c r="R294" s="197"/>
      <c r="S294" s="197"/>
      <c r="T294" s="19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234</v>
      </c>
      <c r="AU294" s="192" t="s">
        <v>90</v>
      </c>
      <c r="AV294" s="13" t="s">
        <v>90</v>
      </c>
      <c r="AW294" s="13" t="s">
        <v>42</v>
      </c>
      <c r="AX294" s="13" t="s">
        <v>88</v>
      </c>
      <c r="AY294" s="192" t="s">
        <v>126</v>
      </c>
    </row>
    <row r="295" s="2" customFormat="1" ht="24.15" customHeight="1">
      <c r="A295" s="40"/>
      <c r="B295" s="166"/>
      <c r="C295" s="167" t="s">
        <v>543</v>
      </c>
      <c r="D295" s="167" t="s">
        <v>129</v>
      </c>
      <c r="E295" s="168" t="s">
        <v>601</v>
      </c>
      <c r="F295" s="169" t="s">
        <v>602</v>
      </c>
      <c r="G295" s="170" t="s">
        <v>423</v>
      </c>
      <c r="H295" s="171">
        <v>3</v>
      </c>
      <c r="I295" s="172"/>
      <c r="J295" s="173">
        <f>ROUND(I295*H295,2)</f>
        <v>0</v>
      </c>
      <c r="K295" s="169" t="s">
        <v>133</v>
      </c>
      <c r="L295" s="41"/>
      <c r="M295" s="174" t="s">
        <v>3</v>
      </c>
      <c r="N295" s="175" t="s">
        <v>51</v>
      </c>
      <c r="O295" s="74"/>
      <c r="P295" s="176">
        <f>O295*H295</f>
        <v>0</v>
      </c>
      <c r="Q295" s="176">
        <v>0</v>
      </c>
      <c r="R295" s="176">
        <f>Q295*H295</f>
        <v>0</v>
      </c>
      <c r="S295" s="176">
        <v>0</v>
      </c>
      <c r="T295" s="177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178" t="s">
        <v>148</v>
      </c>
      <c r="AT295" s="178" t="s">
        <v>129</v>
      </c>
      <c r="AU295" s="178" t="s">
        <v>90</v>
      </c>
      <c r="AY295" s="20" t="s">
        <v>126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20" t="s">
        <v>88</v>
      </c>
      <c r="BK295" s="179">
        <f>ROUND(I295*H295,2)</f>
        <v>0</v>
      </c>
      <c r="BL295" s="20" t="s">
        <v>148</v>
      </c>
      <c r="BM295" s="178" t="s">
        <v>603</v>
      </c>
    </row>
    <row r="296" s="2" customFormat="1">
      <c r="A296" s="40"/>
      <c r="B296" s="41"/>
      <c r="C296" s="40"/>
      <c r="D296" s="180" t="s">
        <v>136</v>
      </c>
      <c r="E296" s="40"/>
      <c r="F296" s="181" t="s">
        <v>604</v>
      </c>
      <c r="G296" s="40"/>
      <c r="H296" s="40"/>
      <c r="I296" s="182"/>
      <c r="J296" s="40"/>
      <c r="K296" s="40"/>
      <c r="L296" s="41"/>
      <c r="M296" s="183"/>
      <c r="N296" s="184"/>
      <c r="O296" s="74"/>
      <c r="P296" s="74"/>
      <c r="Q296" s="74"/>
      <c r="R296" s="74"/>
      <c r="S296" s="74"/>
      <c r="T296" s="75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20" t="s">
        <v>136</v>
      </c>
      <c r="AU296" s="20" t="s">
        <v>90</v>
      </c>
    </row>
    <row r="297" s="2" customFormat="1">
      <c r="A297" s="40"/>
      <c r="B297" s="41"/>
      <c r="C297" s="40"/>
      <c r="D297" s="185" t="s">
        <v>137</v>
      </c>
      <c r="E297" s="40"/>
      <c r="F297" s="186" t="s">
        <v>605</v>
      </c>
      <c r="G297" s="40"/>
      <c r="H297" s="40"/>
      <c r="I297" s="182"/>
      <c r="J297" s="40"/>
      <c r="K297" s="40"/>
      <c r="L297" s="41"/>
      <c r="M297" s="183"/>
      <c r="N297" s="184"/>
      <c r="O297" s="74"/>
      <c r="P297" s="74"/>
      <c r="Q297" s="74"/>
      <c r="R297" s="74"/>
      <c r="S297" s="74"/>
      <c r="T297" s="75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20" t="s">
        <v>137</v>
      </c>
      <c r="AU297" s="20" t="s">
        <v>90</v>
      </c>
    </row>
    <row r="298" s="13" customFormat="1">
      <c r="A298" s="13"/>
      <c r="B298" s="191"/>
      <c r="C298" s="13"/>
      <c r="D298" s="180" t="s">
        <v>234</v>
      </c>
      <c r="E298" s="192" t="s">
        <v>3</v>
      </c>
      <c r="F298" s="193" t="s">
        <v>143</v>
      </c>
      <c r="G298" s="13"/>
      <c r="H298" s="194">
        <v>3</v>
      </c>
      <c r="I298" s="195"/>
      <c r="J298" s="13"/>
      <c r="K298" s="13"/>
      <c r="L298" s="191"/>
      <c r="M298" s="196"/>
      <c r="N298" s="197"/>
      <c r="O298" s="197"/>
      <c r="P298" s="197"/>
      <c r="Q298" s="197"/>
      <c r="R298" s="197"/>
      <c r="S298" s="197"/>
      <c r="T298" s="19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2" t="s">
        <v>234</v>
      </c>
      <c r="AU298" s="192" t="s">
        <v>90</v>
      </c>
      <c r="AV298" s="13" t="s">
        <v>90</v>
      </c>
      <c r="AW298" s="13" t="s">
        <v>42</v>
      </c>
      <c r="AX298" s="13" t="s">
        <v>88</v>
      </c>
      <c r="AY298" s="192" t="s">
        <v>126</v>
      </c>
    </row>
    <row r="299" s="2" customFormat="1" ht="16.5" customHeight="1">
      <c r="A299" s="40"/>
      <c r="B299" s="166"/>
      <c r="C299" s="207" t="s">
        <v>547</v>
      </c>
      <c r="D299" s="207" t="s">
        <v>387</v>
      </c>
      <c r="E299" s="208" t="s">
        <v>607</v>
      </c>
      <c r="F299" s="209" t="s">
        <v>608</v>
      </c>
      <c r="G299" s="210" t="s">
        <v>423</v>
      </c>
      <c r="H299" s="211">
        <v>1</v>
      </c>
      <c r="I299" s="212"/>
      <c r="J299" s="213">
        <f>ROUND(I299*H299,2)</f>
        <v>0</v>
      </c>
      <c r="K299" s="209" t="s">
        <v>133</v>
      </c>
      <c r="L299" s="214"/>
      <c r="M299" s="215" t="s">
        <v>3</v>
      </c>
      <c r="N299" s="216" t="s">
        <v>51</v>
      </c>
      <c r="O299" s="74"/>
      <c r="P299" s="176">
        <f>O299*H299</f>
        <v>0</v>
      </c>
      <c r="Q299" s="176">
        <v>0.00072000000000000005</v>
      </c>
      <c r="R299" s="176">
        <f>Q299*H299</f>
        <v>0.00072000000000000005</v>
      </c>
      <c r="S299" s="176">
        <v>0</v>
      </c>
      <c r="T299" s="177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178" t="s">
        <v>169</v>
      </c>
      <c r="AT299" s="178" t="s">
        <v>387</v>
      </c>
      <c r="AU299" s="178" t="s">
        <v>90</v>
      </c>
      <c r="AY299" s="20" t="s">
        <v>126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20" t="s">
        <v>88</v>
      </c>
      <c r="BK299" s="179">
        <f>ROUND(I299*H299,2)</f>
        <v>0</v>
      </c>
      <c r="BL299" s="20" t="s">
        <v>148</v>
      </c>
      <c r="BM299" s="178" t="s">
        <v>609</v>
      </c>
    </row>
    <row r="300" s="2" customFormat="1">
      <c r="A300" s="40"/>
      <c r="B300" s="41"/>
      <c r="C300" s="40"/>
      <c r="D300" s="180" t="s">
        <v>136</v>
      </c>
      <c r="E300" s="40"/>
      <c r="F300" s="181" t="s">
        <v>608</v>
      </c>
      <c r="G300" s="40"/>
      <c r="H300" s="40"/>
      <c r="I300" s="182"/>
      <c r="J300" s="40"/>
      <c r="K300" s="40"/>
      <c r="L300" s="41"/>
      <c r="M300" s="183"/>
      <c r="N300" s="184"/>
      <c r="O300" s="74"/>
      <c r="P300" s="74"/>
      <c r="Q300" s="74"/>
      <c r="R300" s="74"/>
      <c r="S300" s="74"/>
      <c r="T300" s="75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20" t="s">
        <v>136</v>
      </c>
      <c r="AU300" s="20" t="s">
        <v>90</v>
      </c>
    </row>
    <row r="301" s="13" customFormat="1">
      <c r="A301" s="13"/>
      <c r="B301" s="191"/>
      <c r="C301" s="13"/>
      <c r="D301" s="180" t="s">
        <v>234</v>
      </c>
      <c r="E301" s="192" t="s">
        <v>3</v>
      </c>
      <c r="F301" s="193" t="s">
        <v>88</v>
      </c>
      <c r="G301" s="13"/>
      <c r="H301" s="194">
        <v>1</v>
      </c>
      <c r="I301" s="195"/>
      <c r="J301" s="13"/>
      <c r="K301" s="13"/>
      <c r="L301" s="191"/>
      <c r="M301" s="196"/>
      <c r="N301" s="197"/>
      <c r="O301" s="197"/>
      <c r="P301" s="197"/>
      <c r="Q301" s="197"/>
      <c r="R301" s="197"/>
      <c r="S301" s="197"/>
      <c r="T301" s="19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2" t="s">
        <v>234</v>
      </c>
      <c r="AU301" s="192" t="s">
        <v>90</v>
      </c>
      <c r="AV301" s="13" t="s">
        <v>90</v>
      </c>
      <c r="AW301" s="13" t="s">
        <v>42</v>
      </c>
      <c r="AX301" s="13" t="s">
        <v>88</v>
      </c>
      <c r="AY301" s="192" t="s">
        <v>126</v>
      </c>
    </row>
    <row r="302" s="2" customFormat="1" ht="16.5" customHeight="1">
      <c r="A302" s="40"/>
      <c r="B302" s="166"/>
      <c r="C302" s="207" t="s">
        <v>553</v>
      </c>
      <c r="D302" s="207" t="s">
        <v>387</v>
      </c>
      <c r="E302" s="208" t="s">
        <v>611</v>
      </c>
      <c r="F302" s="209" t="s">
        <v>612</v>
      </c>
      <c r="G302" s="210" t="s">
        <v>423</v>
      </c>
      <c r="H302" s="211">
        <v>1</v>
      </c>
      <c r="I302" s="212"/>
      <c r="J302" s="213">
        <f>ROUND(I302*H302,2)</f>
        <v>0</v>
      </c>
      <c r="K302" s="209" t="s">
        <v>133</v>
      </c>
      <c r="L302" s="214"/>
      <c r="M302" s="215" t="s">
        <v>3</v>
      </c>
      <c r="N302" s="216" t="s">
        <v>51</v>
      </c>
      <c r="O302" s="74"/>
      <c r="P302" s="176">
        <f>O302*H302</f>
        <v>0</v>
      </c>
      <c r="Q302" s="176">
        <v>0.00072000000000000005</v>
      </c>
      <c r="R302" s="176">
        <f>Q302*H302</f>
        <v>0.00072000000000000005</v>
      </c>
      <c r="S302" s="176">
        <v>0</v>
      </c>
      <c r="T302" s="17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178" t="s">
        <v>169</v>
      </c>
      <c r="AT302" s="178" t="s">
        <v>387</v>
      </c>
      <c r="AU302" s="178" t="s">
        <v>90</v>
      </c>
      <c r="AY302" s="20" t="s">
        <v>126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20" t="s">
        <v>88</v>
      </c>
      <c r="BK302" s="179">
        <f>ROUND(I302*H302,2)</f>
        <v>0</v>
      </c>
      <c r="BL302" s="20" t="s">
        <v>148</v>
      </c>
      <c r="BM302" s="178" t="s">
        <v>613</v>
      </c>
    </row>
    <row r="303" s="2" customFormat="1">
      <c r="A303" s="40"/>
      <c r="B303" s="41"/>
      <c r="C303" s="40"/>
      <c r="D303" s="180" t="s">
        <v>136</v>
      </c>
      <c r="E303" s="40"/>
      <c r="F303" s="181" t="s">
        <v>612</v>
      </c>
      <c r="G303" s="40"/>
      <c r="H303" s="40"/>
      <c r="I303" s="182"/>
      <c r="J303" s="40"/>
      <c r="K303" s="40"/>
      <c r="L303" s="41"/>
      <c r="M303" s="183"/>
      <c r="N303" s="184"/>
      <c r="O303" s="74"/>
      <c r="P303" s="74"/>
      <c r="Q303" s="74"/>
      <c r="R303" s="74"/>
      <c r="S303" s="74"/>
      <c r="T303" s="75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20" t="s">
        <v>136</v>
      </c>
      <c r="AU303" s="20" t="s">
        <v>90</v>
      </c>
    </row>
    <row r="304" s="13" customFormat="1">
      <c r="A304" s="13"/>
      <c r="B304" s="191"/>
      <c r="C304" s="13"/>
      <c r="D304" s="180" t="s">
        <v>234</v>
      </c>
      <c r="E304" s="192" t="s">
        <v>3</v>
      </c>
      <c r="F304" s="193" t="s">
        <v>88</v>
      </c>
      <c r="G304" s="13"/>
      <c r="H304" s="194">
        <v>1</v>
      </c>
      <c r="I304" s="195"/>
      <c r="J304" s="13"/>
      <c r="K304" s="13"/>
      <c r="L304" s="191"/>
      <c r="M304" s="196"/>
      <c r="N304" s="197"/>
      <c r="O304" s="197"/>
      <c r="P304" s="197"/>
      <c r="Q304" s="197"/>
      <c r="R304" s="197"/>
      <c r="S304" s="197"/>
      <c r="T304" s="19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234</v>
      </c>
      <c r="AU304" s="192" t="s">
        <v>90</v>
      </c>
      <c r="AV304" s="13" t="s">
        <v>90</v>
      </c>
      <c r="AW304" s="13" t="s">
        <v>42</v>
      </c>
      <c r="AX304" s="13" t="s">
        <v>88</v>
      </c>
      <c r="AY304" s="192" t="s">
        <v>126</v>
      </c>
    </row>
    <row r="305" s="2" customFormat="1" ht="16.5" customHeight="1">
      <c r="A305" s="40"/>
      <c r="B305" s="166"/>
      <c r="C305" s="207" t="s">
        <v>557</v>
      </c>
      <c r="D305" s="207" t="s">
        <v>387</v>
      </c>
      <c r="E305" s="208" t="s">
        <v>615</v>
      </c>
      <c r="F305" s="209" t="s">
        <v>616</v>
      </c>
      <c r="G305" s="210" t="s">
        <v>423</v>
      </c>
      <c r="H305" s="211">
        <v>1</v>
      </c>
      <c r="I305" s="212"/>
      <c r="J305" s="213">
        <f>ROUND(I305*H305,2)</f>
        <v>0</v>
      </c>
      <c r="K305" s="209" t="s">
        <v>3</v>
      </c>
      <c r="L305" s="214"/>
      <c r="M305" s="215" t="s">
        <v>3</v>
      </c>
      <c r="N305" s="216" t="s">
        <v>51</v>
      </c>
      <c r="O305" s="74"/>
      <c r="P305" s="176">
        <f>O305*H305</f>
        <v>0</v>
      </c>
      <c r="Q305" s="176">
        <v>0.00141</v>
      </c>
      <c r="R305" s="176">
        <f>Q305*H305</f>
        <v>0.00141</v>
      </c>
      <c r="S305" s="176">
        <v>0</v>
      </c>
      <c r="T305" s="17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178" t="s">
        <v>169</v>
      </c>
      <c r="AT305" s="178" t="s">
        <v>387</v>
      </c>
      <c r="AU305" s="178" t="s">
        <v>90</v>
      </c>
      <c r="AY305" s="20" t="s">
        <v>126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20" t="s">
        <v>88</v>
      </c>
      <c r="BK305" s="179">
        <f>ROUND(I305*H305,2)</f>
        <v>0</v>
      </c>
      <c r="BL305" s="20" t="s">
        <v>148</v>
      </c>
      <c r="BM305" s="178" t="s">
        <v>617</v>
      </c>
    </row>
    <row r="306" s="2" customFormat="1">
      <c r="A306" s="40"/>
      <c r="B306" s="41"/>
      <c r="C306" s="40"/>
      <c r="D306" s="180" t="s">
        <v>136</v>
      </c>
      <c r="E306" s="40"/>
      <c r="F306" s="181" t="s">
        <v>616</v>
      </c>
      <c r="G306" s="40"/>
      <c r="H306" s="40"/>
      <c r="I306" s="182"/>
      <c r="J306" s="40"/>
      <c r="K306" s="40"/>
      <c r="L306" s="41"/>
      <c r="M306" s="183"/>
      <c r="N306" s="184"/>
      <c r="O306" s="74"/>
      <c r="P306" s="74"/>
      <c r="Q306" s="74"/>
      <c r="R306" s="74"/>
      <c r="S306" s="74"/>
      <c r="T306" s="75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20" t="s">
        <v>136</v>
      </c>
      <c r="AU306" s="20" t="s">
        <v>90</v>
      </c>
    </row>
    <row r="307" s="13" customFormat="1">
      <c r="A307" s="13"/>
      <c r="B307" s="191"/>
      <c r="C307" s="13"/>
      <c r="D307" s="180" t="s">
        <v>234</v>
      </c>
      <c r="E307" s="192" t="s">
        <v>3</v>
      </c>
      <c r="F307" s="193" t="s">
        <v>88</v>
      </c>
      <c r="G307" s="13"/>
      <c r="H307" s="194">
        <v>1</v>
      </c>
      <c r="I307" s="195"/>
      <c r="J307" s="13"/>
      <c r="K307" s="13"/>
      <c r="L307" s="191"/>
      <c r="M307" s="196"/>
      <c r="N307" s="197"/>
      <c r="O307" s="197"/>
      <c r="P307" s="197"/>
      <c r="Q307" s="197"/>
      <c r="R307" s="197"/>
      <c r="S307" s="197"/>
      <c r="T307" s="19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2" t="s">
        <v>234</v>
      </c>
      <c r="AU307" s="192" t="s">
        <v>90</v>
      </c>
      <c r="AV307" s="13" t="s">
        <v>90</v>
      </c>
      <c r="AW307" s="13" t="s">
        <v>42</v>
      </c>
      <c r="AX307" s="13" t="s">
        <v>88</v>
      </c>
      <c r="AY307" s="192" t="s">
        <v>126</v>
      </c>
    </row>
    <row r="308" s="2" customFormat="1" ht="21.75" customHeight="1">
      <c r="A308" s="40"/>
      <c r="B308" s="166"/>
      <c r="C308" s="167" t="s">
        <v>561</v>
      </c>
      <c r="D308" s="167" t="s">
        <v>129</v>
      </c>
      <c r="E308" s="168" t="s">
        <v>928</v>
      </c>
      <c r="F308" s="169" t="s">
        <v>929</v>
      </c>
      <c r="G308" s="170" t="s">
        <v>423</v>
      </c>
      <c r="H308" s="171">
        <v>1</v>
      </c>
      <c r="I308" s="172"/>
      <c r="J308" s="173">
        <f>ROUND(I308*H308,2)</f>
        <v>0</v>
      </c>
      <c r="K308" s="169" t="s">
        <v>133</v>
      </c>
      <c r="L308" s="41"/>
      <c r="M308" s="174" t="s">
        <v>3</v>
      </c>
      <c r="N308" s="175" t="s">
        <v>51</v>
      </c>
      <c r="O308" s="74"/>
      <c r="P308" s="176">
        <f>O308*H308</f>
        <v>0</v>
      </c>
      <c r="Q308" s="176">
        <v>0.0016199999999999999</v>
      </c>
      <c r="R308" s="176">
        <f>Q308*H308</f>
        <v>0.0016199999999999999</v>
      </c>
      <c r="S308" s="176">
        <v>0</v>
      </c>
      <c r="T308" s="17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178" t="s">
        <v>148</v>
      </c>
      <c r="AT308" s="178" t="s">
        <v>129</v>
      </c>
      <c r="AU308" s="178" t="s">
        <v>90</v>
      </c>
      <c r="AY308" s="20" t="s">
        <v>126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20" t="s">
        <v>88</v>
      </c>
      <c r="BK308" s="179">
        <f>ROUND(I308*H308,2)</f>
        <v>0</v>
      </c>
      <c r="BL308" s="20" t="s">
        <v>148</v>
      </c>
      <c r="BM308" s="178" t="s">
        <v>930</v>
      </c>
    </row>
    <row r="309" s="2" customFormat="1">
      <c r="A309" s="40"/>
      <c r="B309" s="41"/>
      <c r="C309" s="40"/>
      <c r="D309" s="180" t="s">
        <v>136</v>
      </c>
      <c r="E309" s="40"/>
      <c r="F309" s="181" t="s">
        <v>931</v>
      </c>
      <c r="G309" s="40"/>
      <c r="H309" s="40"/>
      <c r="I309" s="182"/>
      <c r="J309" s="40"/>
      <c r="K309" s="40"/>
      <c r="L309" s="41"/>
      <c r="M309" s="183"/>
      <c r="N309" s="184"/>
      <c r="O309" s="74"/>
      <c r="P309" s="74"/>
      <c r="Q309" s="74"/>
      <c r="R309" s="74"/>
      <c r="S309" s="74"/>
      <c r="T309" s="75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20" t="s">
        <v>136</v>
      </c>
      <c r="AU309" s="20" t="s">
        <v>90</v>
      </c>
    </row>
    <row r="310" s="2" customFormat="1">
      <c r="A310" s="40"/>
      <c r="B310" s="41"/>
      <c r="C310" s="40"/>
      <c r="D310" s="185" t="s">
        <v>137</v>
      </c>
      <c r="E310" s="40"/>
      <c r="F310" s="186" t="s">
        <v>932</v>
      </c>
      <c r="G310" s="40"/>
      <c r="H310" s="40"/>
      <c r="I310" s="182"/>
      <c r="J310" s="40"/>
      <c r="K310" s="40"/>
      <c r="L310" s="41"/>
      <c r="M310" s="183"/>
      <c r="N310" s="184"/>
      <c r="O310" s="74"/>
      <c r="P310" s="74"/>
      <c r="Q310" s="74"/>
      <c r="R310" s="74"/>
      <c r="S310" s="74"/>
      <c r="T310" s="75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20" t="s">
        <v>137</v>
      </c>
      <c r="AU310" s="20" t="s">
        <v>90</v>
      </c>
    </row>
    <row r="311" s="13" customFormat="1">
      <c r="A311" s="13"/>
      <c r="B311" s="191"/>
      <c r="C311" s="13"/>
      <c r="D311" s="180" t="s">
        <v>234</v>
      </c>
      <c r="E311" s="192" t="s">
        <v>3</v>
      </c>
      <c r="F311" s="193" t="s">
        <v>88</v>
      </c>
      <c r="G311" s="13"/>
      <c r="H311" s="194">
        <v>1</v>
      </c>
      <c r="I311" s="195"/>
      <c r="J311" s="13"/>
      <c r="K311" s="13"/>
      <c r="L311" s="191"/>
      <c r="M311" s="196"/>
      <c r="N311" s="197"/>
      <c r="O311" s="197"/>
      <c r="P311" s="197"/>
      <c r="Q311" s="197"/>
      <c r="R311" s="197"/>
      <c r="S311" s="197"/>
      <c r="T311" s="19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2" t="s">
        <v>234</v>
      </c>
      <c r="AU311" s="192" t="s">
        <v>90</v>
      </c>
      <c r="AV311" s="13" t="s">
        <v>90</v>
      </c>
      <c r="AW311" s="13" t="s">
        <v>42</v>
      </c>
      <c r="AX311" s="13" t="s">
        <v>88</v>
      </c>
      <c r="AY311" s="192" t="s">
        <v>126</v>
      </c>
    </row>
    <row r="312" s="2" customFormat="1" ht="24.15" customHeight="1">
      <c r="A312" s="40"/>
      <c r="B312" s="166"/>
      <c r="C312" s="207" t="s">
        <v>567</v>
      </c>
      <c r="D312" s="207" t="s">
        <v>387</v>
      </c>
      <c r="E312" s="208" t="s">
        <v>933</v>
      </c>
      <c r="F312" s="209" t="s">
        <v>934</v>
      </c>
      <c r="G312" s="210" t="s">
        <v>423</v>
      </c>
      <c r="H312" s="211">
        <v>1</v>
      </c>
      <c r="I312" s="212"/>
      <c r="J312" s="213">
        <f>ROUND(I312*H312,2)</f>
        <v>0</v>
      </c>
      <c r="K312" s="209" t="s">
        <v>133</v>
      </c>
      <c r="L312" s="214"/>
      <c r="M312" s="215" t="s">
        <v>3</v>
      </c>
      <c r="N312" s="216" t="s">
        <v>51</v>
      </c>
      <c r="O312" s="74"/>
      <c r="P312" s="176">
        <f>O312*H312</f>
        <v>0</v>
      </c>
      <c r="Q312" s="176">
        <v>0.017999999999999999</v>
      </c>
      <c r="R312" s="176">
        <f>Q312*H312</f>
        <v>0.017999999999999999</v>
      </c>
      <c r="S312" s="176">
        <v>0</v>
      </c>
      <c r="T312" s="17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178" t="s">
        <v>169</v>
      </c>
      <c r="AT312" s="178" t="s">
        <v>387</v>
      </c>
      <c r="AU312" s="178" t="s">
        <v>90</v>
      </c>
      <c r="AY312" s="20" t="s">
        <v>126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20" t="s">
        <v>88</v>
      </c>
      <c r="BK312" s="179">
        <f>ROUND(I312*H312,2)</f>
        <v>0</v>
      </c>
      <c r="BL312" s="20" t="s">
        <v>148</v>
      </c>
      <c r="BM312" s="178" t="s">
        <v>935</v>
      </c>
    </row>
    <row r="313" s="2" customFormat="1">
      <c r="A313" s="40"/>
      <c r="B313" s="41"/>
      <c r="C313" s="40"/>
      <c r="D313" s="180" t="s">
        <v>136</v>
      </c>
      <c r="E313" s="40"/>
      <c r="F313" s="181" t="s">
        <v>934</v>
      </c>
      <c r="G313" s="40"/>
      <c r="H313" s="40"/>
      <c r="I313" s="182"/>
      <c r="J313" s="40"/>
      <c r="K313" s="40"/>
      <c r="L313" s="41"/>
      <c r="M313" s="183"/>
      <c r="N313" s="184"/>
      <c r="O313" s="74"/>
      <c r="P313" s="74"/>
      <c r="Q313" s="74"/>
      <c r="R313" s="74"/>
      <c r="S313" s="74"/>
      <c r="T313" s="75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20" t="s">
        <v>136</v>
      </c>
      <c r="AU313" s="20" t="s">
        <v>90</v>
      </c>
    </row>
    <row r="314" s="13" customFormat="1">
      <c r="A314" s="13"/>
      <c r="B314" s="191"/>
      <c r="C314" s="13"/>
      <c r="D314" s="180" t="s">
        <v>234</v>
      </c>
      <c r="E314" s="192" t="s">
        <v>3</v>
      </c>
      <c r="F314" s="193" t="s">
        <v>88</v>
      </c>
      <c r="G314" s="13"/>
      <c r="H314" s="194">
        <v>1</v>
      </c>
      <c r="I314" s="195"/>
      <c r="J314" s="13"/>
      <c r="K314" s="13"/>
      <c r="L314" s="191"/>
      <c r="M314" s="196"/>
      <c r="N314" s="197"/>
      <c r="O314" s="197"/>
      <c r="P314" s="197"/>
      <c r="Q314" s="197"/>
      <c r="R314" s="197"/>
      <c r="S314" s="197"/>
      <c r="T314" s="19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2" t="s">
        <v>234</v>
      </c>
      <c r="AU314" s="192" t="s">
        <v>90</v>
      </c>
      <c r="AV314" s="13" t="s">
        <v>90</v>
      </c>
      <c r="AW314" s="13" t="s">
        <v>42</v>
      </c>
      <c r="AX314" s="13" t="s">
        <v>88</v>
      </c>
      <c r="AY314" s="192" t="s">
        <v>126</v>
      </c>
    </row>
    <row r="315" s="2" customFormat="1" ht="24.15" customHeight="1">
      <c r="A315" s="40"/>
      <c r="B315" s="166"/>
      <c r="C315" s="207" t="s">
        <v>571</v>
      </c>
      <c r="D315" s="207" t="s">
        <v>387</v>
      </c>
      <c r="E315" s="208" t="s">
        <v>936</v>
      </c>
      <c r="F315" s="209" t="s">
        <v>937</v>
      </c>
      <c r="G315" s="210" t="s">
        <v>423</v>
      </c>
      <c r="H315" s="211">
        <v>1</v>
      </c>
      <c r="I315" s="212"/>
      <c r="J315" s="213">
        <f>ROUND(I315*H315,2)</f>
        <v>0</v>
      </c>
      <c r="K315" s="209" t="s">
        <v>3</v>
      </c>
      <c r="L315" s="214"/>
      <c r="M315" s="215" t="s">
        <v>3</v>
      </c>
      <c r="N315" s="216" t="s">
        <v>51</v>
      </c>
      <c r="O315" s="74"/>
      <c r="P315" s="176">
        <f>O315*H315</f>
        <v>0</v>
      </c>
      <c r="Q315" s="176">
        <v>0.0080000000000000002</v>
      </c>
      <c r="R315" s="176">
        <f>Q315*H315</f>
        <v>0.0080000000000000002</v>
      </c>
      <c r="S315" s="176">
        <v>0</v>
      </c>
      <c r="T315" s="17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178" t="s">
        <v>169</v>
      </c>
      <c r="AT315" s="178" t="s">
        <v>387</v>
      </c>
      <c r="AU315" s="178" t="s">
        <v>90</v>
      </c>
      <c r="AY315" s="20" t="s">
        <v>126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20" t="s">
        <v>88</v>
      </c>
      <c r="BK315" s="179">
        <f>ROUND(I315*H315,2)</f>
        <v>0</v>
      </c>
      <c r="BL315" s="20" t="s">
        <v>148</v>
      </c>
      <c r="BM315" s="178" t="s">
        <v>938</v>
      </c>
    </row>
    <row r="316" s="2" customFormat="1">
      <c r="A316" s="40"/>
      <c r="B316" s="41"/>
      <c r="C316" s="40"/>
      <c r="D316" s="180" t="s">
        <v>136</v>
      </c>
      <c r="E316" s="40"/>
      <c r="F316" s="181" t="s">
        <v>937</v>
      </c>
      <c r="G316" s="40"/>
      <c r="H316" s="40"/>
      <c r="I316" s="182"/>
      <c r="J316" s="40"/>
      <c r="K316" s="40"/>
      <c r="L316" s="41"/>
      <c r="M316" s="183"/>
      <c r="N316" s="184"/>
      <c r="O316" s="74"/>
      <c r="P316" s="74"/>
      <c r="Q316" s="74"/>
      <c r="R316" s="74"/>
      <c r="S316" s="74"/>
      <c r="T316" s="75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20" t="s">
        <v>136</v>
      </c>
      <c r="AU316" s="20" t="s">
        <v>90</v>
      </c>
    </row>
    <row r="317" s="13" customFormat="1">
      <c r="A317" s="13"/>
      <c r="B317" s="191"/>
      <c r="C317" s="13"/>
      <c r="D317" s="180" t="s">
        <v>234</v>
      </c>
      <c r="E317" s="192" t="s">
        <v>3</v>
      </c>
      <c r="F317" s="193" t="s">
        <v>88</v>
      </c>
      <c r="G317" s="13"/>
      <c r="H317" s="194">
        <v>1</v>
      </c>
      <c r="I317" s="195"/>
      <c r="J317" s="13"/>
      <c r="K317" s="13"/>
      <c r="L317" s="191"/>
      <c r="M317" s="196"/>
      <c r="N317" s="197"/>
      <c r="O317" s="197"/>
      <c r="P317" s="197"/>
      <c r="Q317" s="197"/>
      <c r="R317" s="197"/>
      <c r="S317" s="197"/>
      <c r="T317" s="19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2" t="s">
        <v>234</v>
      </c>
      <c r="AU317" s="192" t="s">
        <v>90</v>
      </c>
      <c r="AV317" s="13" t="s">
        <v>90</v>
      </c>
      <c r="AW317" s="13" t="s">
        <v>42</v>
      </c>
      <c r="AX317" s="13" t="s">
        <v>88</v>
      </c>
      <c r="AY317" s="192" t="s">
        <v>126</v>
      </c>
    </row>
    <row r="318" s="2" customFormat="1" ht="16.5" customHeight="1">
      <c r="A318" s="40"/>
      <c r="B318" s="166"/>
      <c r="C318" s="167" t="s">
        <v>575</v>
      </c>
      <c r="D318" s="167" t="s">
        <v>129</v>
      </c>
      <c r="E318" s="168" t="s">
        <v>939</v>
      </c>
      <c r="F318" s="169" t="s">
        <v>940</v>
      </c>
      <c r="G318" s="170" t="s">
        <v>423</v>
      </c>
      <c r="H318" s="171">
        <v>1</v>
      </c>
      <c r="I318" s="172"/>
      <c r="J318" s="173">
        <f>ROUND(I318*H318,2)</f>
        <v>0</v>
      </c>
      <c r="K318" s="169" t="s">
        <v>133</v>
      </c>
      <c r="L318" s="41"/>
      <c r="M318" s="174" t="s">
        <v>3</v>
      </c>
      <c r="N318" s="175" t="s">
        <v>51</v>
      </c>
      <c r="O318" s="74"/>
      <c r="P318" s="176">
        <f>O318*H318</f>
        <v>0</v>
      </c>
      <c r="Q318" s="176">
        <v>0.0013600000000000001</v>
      </c>
      <c r="R318" s="176">
        <f>Q318*H318</f>
        <v>0.0013600000000000001</v>
      </c>
      <c r="S318" s="176">
        <v>0</v>
      </c>
      <c r="T318" s="17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178" t="s">
        <v>148</v>
      </c>
      <c r="AT318" s="178" t="s">
        <v>129</v>
      </c>
      <c r="AU318" s="178" t="s">
        <v>90</v>
      </c>
      <c r="AY318" s="20" t="s">
        <v>126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20" t="s">
        <v>88</v>
      </c>
      <c r="BK318" s="179">
        <f>ROUND(I318*H318,2)</f>
        <v>0</v>
      </c>
      <c r="BL318" s="20" t="s">
        <v>148</v>
      </c>
      <c r="BM318" s="178" t="s">
        <v>941</v>
      </c>
    </row>
    <row r="319" s="2" customFormat="1">
      <c r="A319" s="40"/>
      <c r="B319" s="41"/>
      <c r="C319" s="40"/>
      <c r="D319" s="180" t="s">
        <v>136</v>
      </c>
      <c r="E319" s="40"/>
      <c r="F319" s="181" t="s">
        <v>942</v>
      </c>
      <c r="G319" s="40"/>
      <c r="H319" s="40"/>
      <c r="I319" s="182"/>
      <c r="J319" s="40"/>
      <c r="K319" s="40"/>
      <c r="L319" s="41"/>
      <c r="M319" s="183"/>
      <c r="N319" s="184"/>
      <c r="O319" s="74"/>
      <c r="P319" s="74"/>
      <c r="Q319" s="74"/>
      <c r="R319" s="74"/>
      <c r="S319" s="74"/>
      <c r="T319" s="75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20" t="s">
        <v>136</v>
      </c>
      <c r="AU319" s="20" t="s">
        <v>90</v>
      </c>
    </row>
    <row r="320" s="2" customFormat="1">
      <c r="A320" s="40"/>
      <c r="B320" s="41"/>
      <c r="C320" s="40"/>
      <c r="D320" s="185" t="s">
        <v>137</v>
      </c>
      <c r="E320" s="40"/>
      <c r="F320" s="186" t="s">
        <v>943</v>
      </c>
      <c r="G320" s="40"/>
      <c r="H320" s="40"/>
      <c r="I320" s="182"/>
      <c r="J320" s="40"/>
      <c r="K320" s="40"/>
      <c r="L320" s="41"/>
      <c r="M320" s="183"/>
      <c r="N320" s="184"/>
      <c r="O320" s="74"/>
      <c r="P320" s="74"/>
      <c r="Q320" s="74"/>
      <c r="R320" s="74"/>
      <c r="S320" s="74"/>
      <c r="T320" s="75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20" t="s">
        <v>137</v>
      </c>
      <c r="AU320" s="20" t="s">
        <v>90</v>
      </c>
    </row>
    <row r="321" s="13" customFormat="1">
      <c r="A321" s="13"/>
      <c r="B321" s="191"/>
      <c r="C321" s="13"/>
      <c r="D321" s="180" t="s">
        <v>234</v>
      </c>
      <c r="E321" s="192" t="s">
        <v>3</v>
      </c>
      <c r="F321" s="193" t="s">
        <v>88</v>
      </c>
      <c r="G321" s="13"/>
      <c r="H321" s="194">
        <v>1</v>
      </c>
      <c r="I321" s="195"/>
      <c r="J321" s="13"/>
      <c r="K321" s="13"/>
      <c r="L321" s="191"/>
      <c r="M321" s="196"/>
      <c r="N321" s="197"/>
      <c r="O321" s="197"/>
      <c r="P321" s="197"/>
      <c r="Q321" s="197"/>
      <c r="R321" s="197"/>
      <c r="S321" s="197"/>
      <c r="T321" s="19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2" t="s">
        <v>234</v>
      </c>
      <c r="AU321" s="192" t="s">
        <v>90</v>
      </c>
      <c r="AV321" s="13" t="s">
        <v>90</v>
      </c>
      <c r="AW321" s="13" t="s">
        <v>42</v>
      </c>
      <c r="AX321" s="13" t="s">
        <v>88</v>
      </c>
      <c r="AY321" s="192" t="s">
        <v>126</v>
      </c>
    </row>
    <row r="322" s="2" customFormat="1" ht="24.15" customHeight="1">
      <c r="A322" s="40"/>
      <c r="B322" s="166"/>
      <c r="C322" s="207" t="s">
        <v>579</v>
      </c>
      <c r="D322" s="207" t="s">
        <v>387</v>
      </c>
      <c r="E322" s="208" t="s">
        <v>944</v>
      </c>
      <c r="F322" s="209" t="s">
        <v>945</v>
      </c>
      <c r="G322" s="210" t="s">
        <v>423</v>
      </c>
      <c r="H322" s="211">
        <v>1</v>
      </c>
      <c r="I322" s="212"/>
      <c r="J322" s="213">
        <f>ROUND(I322*H322,2)</f>
        <v>0</v>
      </c>
      <c r="K322" s="209" t="s">
        <v>3</v>
      </c>
      <c r="L322" s="214"/>
      <c r="M322" s="215" t="s">
        <v>3</v>
      </c>
      <c r="N322" s="216" t="s">
        <v>51</v>
      </c>
      <c r="O322" s="74"/>
      <c r="P322" s="176">
        <f>O322*H322</f>
        <v>0</v>
      </c>
      <c r="Q322" s="176">
        <v>0.031</v>
      </c>
      <c r="R322" s="176">
        <f>Q322*H322</f>
        <v>0.031</v>
      </c>
      <c r="S322" s="176">
        <v>0</v>
      </c>
      <c r="T322" s="17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178" t="s">
        <v>169</v>
      </c>
      <c r="AT322" s="178" t="s">
        <v>387</v>
      </c>
      <c r="AU322" s="178" t="s">
        <v>90</v>
      </c>
      <c r="AY322" s="20" t="s">
        <v>126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20" t="s">
        <v>88</v>
      </c>
      <c r="BK322" s="179">
        <f>ROUND(I322*H322,2)</f>
        <v>0</v>
      </c>
      <c r="BL322" s="20" t="s">
        <v>148</v>
      </c>
      <c r="BM322" s="178" t="s">
        <v>946</v>
      </c>
    </row>
    <row r="323" s="2" customFormat="1">
      <c r="A323" s="40"/>
      <c r="B323" s="41"/>
      <c r="C323" s="40"/>
      <c r="D323" s="180" t="s">
        <v>136</v>
      </c>
      <c r="E323" s="40"/>
      <c r="F323" s="181" t="s">
        <v>945</v>
      </c>
      <c r="G323" s="40"/>
      <c r="H323" s="40"/>
      <c r="I323" s="182"/>
      <c r="J323" s="40"/>
      <c r="K323" s="40"/>
      <c r="L323" s="41"/>
      <c r="M323" s="183"/>
      <c r="N323" s="184"/>
      <c r="O323" s="74"/>
      <c r="P323" s="74"/>
      <c r="Q323" s="74"/>
      <c r="R323" s="74"/>
      <c r="S323" s="74"/>
      <c r="T323" s="75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20" t="s">
        <v>136</v>
      </c>
      <c r="AU323" s="20" t="s">
        <v>90</v>
      </c>
    </row>
    <row r="324" s="13" customFormat="1">
      <c r="A324" s="13"/>
      <c r="B324" s="191"/>
      <c r="C324" s="13"/>
      <c r="D324" s="180" t="s">
        <v>234</v>
      </c>
      <c r="E324" s="192" t="s">
        <v>3</v>
      </c>
      <c r="F324" s="193" t="s">
        <v>88</v>
      </c>
      <c r="G324" s="13"/>
      <c r="H324" s="194">
        <v>1</v>
      </c>
      <c r="I324" s="195"/>
      <c r="J324" s="13"/>
      <c r="K324" s="13"/>
      <c r="L324" s="191"/>
      <c r="M324" s="196"/>
      <c r="N324" s="197"/>
      <c r="O324" s="197"/>
      <c r="P324" s="197"/>
      <c r="Q324" s="197"/>
      <c r="R324" s="197"/>
      <c r="S324" s="197"/>
      <c r="T324" s="19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2" t="s">
        <v>234</v>
      </c>
      <c r="AU324" s="192" t="s">
        <v>90</v>
      </c>
      <c r="AV324" s="13" t="s">
        <v>90</v>
      </c>
      <c r="AW324" s="13" t="s">
        <v>42</v>
      </c>
      <c r="AX324" s="13" t="s">
        <v>88</v>
      </c>
      <c r="AY324" s="192" t="s">
        <v>126</v>
      </c>
    </row>
    <row r="325" s="2" customFormat="1" ht="21.75" customHeight="1">
      <c r="A325" s="40"/>
      <c r="B325" s="166"/>
      <c r="C325" s="167" t="s">
        <v>585</v>
      </c>
      <c r="D325" s="167" t="s">
        <v>129</v>
      </c>
      <c r="E325" s="168" t="s">
        <v>619</v>
      </c>
      <c r="F325" s="169" t="s">
        <v>620</v>
      </c>
      <c r="G325" s="170" t="s">
        <v>423</v>
      </c>
      <c r="H325" s="171">
        <v>2</v>
      </c>
      <c r="I325" s="172"/>
      <c r="J325" s="173">
        <f>ROUND(I325*H325,2)</f>
        <v>0</v>
      </c>
      <c r="K325" s="169" t="s">
        <v>133</v>
      </c>
      <c r="L325" s="41"/>
      <c r="M325" s="174" t="s">
        <v>3</v>
      </c>
      <c r="N325" s="175" t="s">
        <v>51</v>
      </c>
      <c r="O325" s="74"/>
      <c r="P325" s="176">
        <f>O325*H325</f>
        <v>0</v>
      </c>
      <c r="Q325" s="176">
        <v>0.00165</v>
      </c>
      <c r="R325" s="176">
        <f>Q325*H325</f>
        <v>0.0033</v>
      </c>
      <c r="S325" s="176">
        <v>0</v>
      </c>
      <c r="T325" s="17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178" t="s">
        <v>148</v>
      </c>
      <c r="AT325" s="178" t="s">
        <v>129</v>
      </c>
      <c r="AU325" s="178" t="s">
        <v>90</v>
      </c>
      <c r="AY325" s="20" t="s">
        <v>126</v>
      </c>
      <c r="BE325" s="179">
        <f>IF(N325="základní",J325,0)</f>
        <v>0</v>
      </c>
      <c r="BF325" s="179">
        <f>IF(N325="snížená",J325,0)</f>
        <v>0</v>
      </c>
      <c r="BG325" s="179">
        <f>IF(N325="zákl. přenesená",J325,0)</f>
        <v>0</v>
      </c>
      <c r="BH325" s="179">
        <f>IF(N325="sníž. přenesená",J325,0)</f>
        <v>0</v>
      </c>
      <c r="BI325" s="179">
        <f>IF(N325="nulová",J325,0)</f>
        <v>0</v>
      </c>
      <c r="BJ325" s="20" t="s">
        <v>88</v>
      </c>
      <c r="BK325" s="179">
        <f>ROUND(I325*H325,2)</f>
        <v>0</v>
      </c>
      <c r="BL325" s="20" t="s">
        <v>148</v>
      </c>
      <c r="BM325" s="178" t="s">
        <v>621</v>
      </c>
    </row>
    <row r="326" s="2" customFormat="1">
      <c r="A326" s="40"/>
      <c r="B326" s="41"/>
      <c r="C326" s="40"/>
      <c r="D326" s="180" t="s">
        <v>136</v>
      </c>
      <c r="E326" s="40"/>
      <c r="F326" s="181" t="s">
        <v>622</v>
      </c>
      <c r="G326" s="40"/>
      <c r="H326" s="40"/>
      <c r="I326" s="182"/>
      <c r="J326" s="40"/>
      <c r="K326" s="40"/>
      <c r="L326" s="41"/>
      <c r="M326" s="183"/>
      <c r="N326" s="184"/>
      <c r="O326" s="74"/>
      <c r="P326" s="74"/>
      <c r="Q326" s="74"/>
      <c r="R326" s="74"/>
      <c r="S326" s="74"/>
      <c r="T326" s="75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20" t="s">
        <v>136</v>
      </c>
      <c r="AU326" s="20" t="s">
        <v>90</v>
      </c>
    </row>
    <row r="327" s="2" customFormat="1">
      <c r="A327" s="40"/>
      <c r="B327" s="41"/>
      <c r="C327" s="40"/>
      <c r="D327" s="185" t="s">
        <v>137</v>
      </c>
      <c r="E327" s="40"/>
      <c r="F327" s="186" t="s">
        <v>623</v>
      </c>
      <c r="G327" s="40"/>
      <c r="H327" s="40"/>
      <c r="I327" s="182"/>
      <c r="J327" s="40"/>
      <c r="K327" s="40"/>
      <c r="L327" s="41"/>
      <c r="M327" s="183"/>
      <c r="N327" s="184"/>
      <c r="O327" s="74"/>
      <c r="P327" s="74"/>
      <c r="Q327" s="74"/>
      <c r="R327" s="74"/>
      <c r="S327" s="74"/>
      <c r="T327" s="75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20" t="s">
        <v>137</v>
      </c>
      <c r="AU327" s="20" t="s">
        <v>90</v>
      </c>
    </row>
    <row r="328" s="13" customFormat="1">
      <c r="A328" s="13"/>
      <c r="B328" s="191"/>
      <c r="C328" s="13"/>
      <c r="D328" s="180" t="s">
        <v>234</v>
      </c>
      <c r="E328" s="192" t="s">
        <v>3</v>
      </c>
      <c r="F328" s="193" t="s">
        <v>90</v>
      </c>
      <c r="G328" s="13"/>
      <c r="H328" s="194">
        <v>2</v>
      </c>
      <c r="I328" s="195"/>
      <c r="J328" s="13"/>
      <c r="K328" s="13"/>
      <c r="L328" s="191"/>
      <c r="M328" s="196"/>
      <c r="N328" s="197"/>
      <c r="O328" s="197"/>
      <c r="P328" s="197"/>
      <c r="Q328" s="197"/>
      <c r="R328" s="197"/>
      <c r="S328" s="197"/>
      <c r="T328" s="19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2" t="s">
        <v>234</v>
      </c>
      <c r="AU328" s="192" t="s">
        <v>90</v>
      </c>
      <c r="AV328" s="13" t="s">
        <v>90</v>
      </c>
      <c r="AW328" s="13" t="s">
        <v>42</v>
      </c>
      <c r="AX328" s="13" t="s">
        <v>88</v>
      </c>
      <c r="AY328" s="192" t="s">
        <v>126</v>
      </c>
    </row>
    <row r="329" s="2" customFormat="1" ht="24.15" customHeight="1">
      <c r="A329" s="40"/>
      <c r="B329" s="166"/>
      <c r="C329" s="207" t="s">
        <v>589</v>
      </c>
      <c r="D329" s="207" t="s">
        <v>387</v>
      </c>
      <c r="E329" s="208" t="s">
        <v>625</v>
      </c>
      <c r="F329" s="209" t="s">
        <v>626</v>
      </c>
      <c r="G329" s="210" t="s">
        <v>423</v>
      </c>
      <c r="H329" s="211">
        <v>2</v>
      </c>
      <c r="I329" s="212"/>
      <c r="J329" s="213">
        <f>ROUND(I329*H329,2)</f>
        <v>0</v>
      </c>
      <c r="K329" s="209" t="s">
        <v>133</v>
      </c>
      <c r="L329" s="214"/>
      <c r="M329" s="215" t="s">
        <v>3</v>
      </c>
      <c r="N329" s="216" t="s">
        <v>51</v>
      </c>
      <c r="O329" s="74"/>
      <c r="P329" s="176">
        <f>O329*H329</f>
        <v>0</v>
      </c>
      <c r="Q329" s="176">
        <v>0.023</v>
      </c>
      <c r="R329" s="176">
        <f>Q329*H329</f>
        <v>0.045999999999999999</v>
      </c>
      <c r="S329" s="176">
        <v>0</v>
      </c>
      <c r="T329" s="177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178" t="s">
        <v>169</v>
      </c>
      <c r="AT329" s="178" t="s">
        <v>387</v>
      </c>
      <c r="AU329" s="178" t="s">
        <v>90</v>
      </c>
      <c r="AY329" s="20" t="s">
        <v>126</v>
      </c>
      <c r="BE329" s="179">
        <f>IF(N329="základní",J329,0)</f>
        <v>0</v>
      </c>
      <c r="BF329" s="179">
        <f>IF(N329="snížená",J329,0)</f>
        <v>0</v>
      </c>
      <c r="BG329" s="179">
        <f>IF(N329="zákl. přenesená",J329,0)</f>
        <v>0</v>
      </c>
      <c r="BH329" s="179">
        <f>IF(N329="sníž. přenesená",J329,0)</f>
        <v>0</v>
      </c>
      <c r="BI329" s="179">
        <f>IF(N329="nulová",J329,0)</f>
        <v>0</v>
      </c>
      <c r="BJ329" s="20" t="s">
        <v>88</v>
      </c>
      <c r="BK329" s="179">
        <f>ROUND(I329*H329,2)</f>
        <v>0</v>
      </c>
      <c r="BL329" s="20" t="s">
        <v>148</v>
      </c>
      <c r="BM329" s="178" t="s">
        <v>627</v>
      </c>
    </row>
    <row r="330" s="2" customFormat="1">
      <c r="A330" s="40"/>
      <c r="B330" s="41"/>
      <c r="C330" s="40"/>
      <c r="D330" s="180" t="s">
        <v>136</v>
      </c>
      <c r="E330" s="40"/>
      <c r="F330" s="181" t="s">
        <v>626</v>
      </c>
      <c r="G330" s="40"/>
      <c r="H330" s="40"/>
      <c r="I330" s="182"/>
      <c r="J330" s="40"/>
      <c r="K330" s="40"/>
      <c r="L330" s="41"/>
      <c r="M330" s="183"/>
      <c r="N330" s="184"/>
      <c r="O330" s="74"/>
      <c r="P330" s="74"/>
      <c r="Q330" s="74"/>
      <c r="R330" s="74"/>
      <c r="S330" s="74"/>
      <c r="T330" s="75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20" t="s">
        <v>136</v>
      </c>
      <c r="AU330" s="20" t="s">
        <v>90</v>
      </c>
    </row>
    <row r="331" s="13" customFormat="1">
      <c r="A331" s="13"/>
      <c r="B331" s="191"/>
      <c r="C331" s="13"/>
      <c r="D331" s="180" t="s">
        <v>234</v>
      </c>
      <c r="E331" s="192" t="s">
        <v>3</v>
      </c>
      <c r="F331" s="193" t="s">
        <v>90</v>
      </c>
      <c r="G331" s="13"/>
      <c r="H331" s="194">
        <v>2</v>
      </c>
      <c r="I331" s="195"/>
      <c r="J331" s="13"/>
      <c r="K331" s="13"/>
      <c r="L331" s="191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234</v>
      </c>
      <c r="AU331" s="192" t="s">
        <v>90</v>
      </c>
      <c r="AV331" s="13" t="s">
        <v>90</v>
      </c>
      <c r="AW331" s="13" t="s">
        <v>42</v>
      </c>
      <c r="AX331" s="13" t="s">
        <v>88</v>
      </c>
      <c r="AY331" s="192" t="s">
        <v>126</v>
      </c>
    </row>
    <row r="332" s="2" customFormat="1" ht="24.15" customHeight="1">
      <c r="A332" s="40"/>
      <c r="B332" s="166"/>
      <c r="C332" s="207" t="s">
        <v>595</v>
      </c>
      <c r="D332" s="207" t="s">
        <v>387</v>
      </c>
      <c r="E332" s="208" t="s">
        <v>629</v>
      </c>
      <c r="F332" s="209" t="s">
        <v>630</v>
      </c>
      <c r="G332" s="210" t="s">
        <v>423</v>
      </c>
      <c r="H332" s="211">
        <v>2</v>
      </c>
      <c r="I332" s="212"/>
      <c r="J332" s="213">
        <f>ROUND(I332*H332,2)</f>
        <v>0</v>
      </c>
      <c r="K332" s="209" t="s">
        <v>3</v>
      </c>
      <c r="L332" s="214"/>
      <c r="M332" s="215" t="s">
        <v>3</v>
      </c>
      <c r="N332" s="216" t="s">
        <v>51</v>
      </c>
      <c r="O332" s="74"/>
      <c r="P332" s="176">
        <f>O332*H332</f>
        <v>0</v>
      </c>
      <c r="Q332" s="176">
        <v>0.0088000000000000005</v>
      </c>
      <c r="R332" s="176">
        <f>Q332*H332</f>
        <v>0.017600000000000001</v>
      </c>
      <c r="S332" s="176">
        <v>0</v>
      </c>
      <c r="T332" s="177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178" t="s">
        <v>169</v>
      </c>
      <c r="AT332" s="178" t="s">
        <v>387</v>
      </c>
      <c r="AU332" s="178" t="s">
        <v>90</v>
      </c>
      <c r="AY332" s="20" t="s">
        <v>126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20" t="s">
        <v>88</v>
      </c>
      <c r="BK332" s="179">
        <f>ROUND(I332*H332,2)</f>
        <v>0</v>
      </c>
      <c r="BL332" s="20" t="s">
        <v>148</v>
      </c>
      <c r="BM332" s="178" t="s">
        <v>631</v>
      </c>
    </row>
    <row r="333" s="2" customFormat="1">
      <c r="A333" s="40"/>
      <c r="B333" s="41"/>
      <c r="C333" s="40"/>
      <c r="D333" s="180" t="s">
        <v>136</v>
      </c>
      <c r="E333" s="40"/>
      <c r="F333" s="181" t="s">
        <v>630</v>
      </c>
      <c r="G333" s="40"/>
      <c r="H333" s="40"/>
      <c r="I333" s="182"/>
      <c r="J333" s="40"/>
      <c r="K333" s="40"/>
      <c r="L333" s="41"/>
      <c r="M333" s="183"/>
      <c r="N333" s="184"/>
      <c r="O333" s="74"/>
      <c r="P333" s="74"/>
      <c r="Q333" s="74"/>
      <c r="R333" s="74"/>
      <c r="S333" s="74"/>
      <c r="T333" s="75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20" t="s">
        <v>136</v>
      </c>
      <c r="AU333" s="20" t="s">
        <v>90</v>
      </c>
    </row>
    <row r="334" s="13" customFormat="1">
      <c r="A334" s="13"/>
      <c r="B334" s="191"/>
      <c r="C334" s="13"/>
      <c r="D334" s="180" t="s">
        <v>234</v>
      </c>
      <c r="E334" s="192" t="s">
        <v>3</v>
      </c>
      <c r="F334" s="193" t="s">
        <v>90</v>
      </c>
      <c r="G334" s="13"/>
      <c r="H334" s="194">
        <v>2</v>
      </c>
      <c r="I334" s="195"/>
      <c r="J334" s="13"/>
      <c r="K334" s="13"/>
      <c r="L334" s="191"/>
      <c r="M334" s="196"/>
      <c r="N334" s="197"/>
      <c r="O334" s="197"/>
      <c r="P334" s="197"/>
      <c r="Q334" s="197"/>
      <c r="R334" s="197"/>
      <c r="S334" s="197"/>
      <c r="T334" s="19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2" t="s">
        <v>234</v>
      </c>
      <c r="AU334" s="192" t="s">
        <v>90</v>
      </c>
      <c r="AV334" s="13" t="s">
        <v>90</v>
      </c>
      <c r="AW334" s="13" t="s">
        <v>42</v>
      </c>
      <c r="AX334" s="13" t="s">
        <v>88</v>
      </c>
      <c r="AY334" s="192" t="s">
        <v>126</v>
      </c>
    </row>
    <row r="335" s="2" customFormat="1" ht="21.75" customHeight="1">
      <c r="A335" s="40"/>
      <c r="B335" s="166"/>
      <c r="C335" s="167" t="s">
        <v>600</v>
      </c>
      <c r="D335" s="167" t="s">
        <v>129</v>
      </c>
      <c r="E335" s="168" t="s">
        <v>947</v>
      </c>
      <c r="F335" s="169" t="s">
        <v>948</v>
      </c>
      <c r="G335" s="170" t="s">
        <v>423</v>
      </c>
      <c r="H335" s="171">
        <v>1</v>
      </c>
      <c r="I335" s="172"/>
      <c r="J335" s="173">
        <f>ROUND(I335*H335,2)</f>
        <v>0</v>
      </c>
      <c r="K335" s="169" t="s">
        <v>133</v>
      </c>
      <c r="L335" s="41"/>
      <c r="M335" s="174" t="s">
        <v>3</v>
      </c>
      <c r="N335" s="175" t="s">
        <v>51</v>
      </c>
      <c r="O335" s="74"/>
      <c r="P335" s="176">
        <f>O335*H335</f>
        <v>0</v>
      </c>
      <c r="Q335" s="176">
        <v>0.01299</v>
      </c>
      <c r="R335" s="176">
        <f>Q335*H335</f>
        <v>0.01299</v>
      </c>
      <c r="S335" s="176">
        <v>0</v>
      </c>
      <c r="T335" s="17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178" t="s">
        <v>148</v>
      </c>
      <c r="AT335" s="178" t="s">
        <v>129</v>
      </c>
      <c r="AU335" s="178" t="s">
        <v>90</v>
      </c>
      <c r="AY335" s="20" t="s">
        <v>126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20" t="s">
        <v>88</v>
      </c>
      <c r="BK335" s="179">
        <f>ROUND(I335*H335,2)</f>
        <v>0</v>
      </c>
      <c r="BL335" s="20" t="s">
        <v>148</v>
      </c>
      <c r="BM335" s="178" t="s">
        <v>949</v>
      </c>
    </row>
    <row r="336" s="2" customFormat="1">
      <c r="A336" s="40"/>
      <c r="B336" s="41"/>
      <c r="C336" s="40"/>
      <c r="D336" s="180" t="s">
        <v>136</v>
      </c>
      <c r="E336" s="40"/>
      <c r="F336" s="181" t="s">
        <v>950</v>
      </c>
      <c r="G336" s="40"/>
      <c r="H336" s="40"/>
      <c r="I336" s="182"/>
      <c r="J336" s="40"/>
      <c r="K336" s="40"/>
      <c r="L336" s="41"/>
      <c r="M336" s="183"/>
      <c r="N336" s="184"/>
      <c r="O336" s="74"/>
      <c r="P336" s="74"/>
      <c r="Q336" s="74"/>
      <c r="R336" s="74"/>
      <c r="S336" s="74"/>
      <c r="T336" s="75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20" t="s">
        <v>136</v>
      </c>
      <c r="AU336" s="20" t="s">
        <v>90</v>
      </c>
    </row>
    <row r="337" s="2" customFormat="1">
      <c r="A337" s="40"/>
      <c r="B337" s="41"/>
      <c r="C337" s="40"/>
      <c r="D337" s="185" t="s">
        <v>137</v>
      </c>
      <c r="E337" s="40"/>
      <c r="F337" s="186" t="s">
        <v>951</v>
      </c>
      <c r="G337" s="40"/>
      <c r="H337" s="40"/>
      <c r="I337" s="182"/>
      <c r="J337" s="40"/>
      <c r="K337" s="40"/>
      <c r="L337" s="41"/>
      <c r="M337" s="183"/>
      <c r="N337" s="184"/>
      <c r="O337" s="74"/>
      <c r="P337" s="74"/>
      <c r="Q337" s="74"/>
      <c r="R337" s="74"/>
      <c r="S337" s="74"/>
      <c r="T337" s="75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20" t="s">
        <v>137</v>
      </c>
      <c r="AU337" s="20" t="s">
        <v>90</v>
      </c>
    </row>
    <row r="338" s="13" customFormat="1">
      <c r="A338" s="13"/>
      <c r="B338" s="191"/>
      <c r="C338" s="13"/>
      <c r="D338" s="180" t="s">
        <v>234</v>
      </c>
      <c r="E338" s="192" t="s">
        <v>3</v>
      </c>
      <c r="F338" s="193" t="s">
        <v>88</v>
      </c>
      <c r="G338" s="13"/>
      <c r="H338" s="194">
        <v>1</v>
      </c>
      <c r="I338" s="195"/>
      <c r="J338" s="13"/>
      <c r="K338" s="13"/>
      <c r="L338" s="191"/>
      <c r="M338" s="196"/>
      <c r="N338" s="197"/>
      <c r="O338" s="197"/>
      <c r="P338" s="197"/>
      <c r="Q338" s="197"/>
      <c r="R338" s="197"/>
      <c r="S338" s="197"/>
      <c r="T338" s="19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2" t="s">
        <v>234</v>
      </c>
      <c r="AU338" s="192" t="s">
        <v>90</v>
      </c>
      <c r="AV338" s="13" t="s">
        <v>90</v>
      </c>
      <c r="AW338" s="13" t="s">
        <v>42</v>
      </c>
      <c r="AX338" s="13" t="s">
        <v>88</v>
      </c>
      <c r="AY338" s="192" t="s">
        <v>126</v>
      </c>
    </row>
    <row r="339" s="2" customFormat="1" ht="24.15" customHeight="1">
      <c r="A339" s="40"/>
      <c r="B339" s="166"/>
      <c r="C339" s="207" t="s">
        <v>606</v>
      </c>
      <c r="D339" s="207" t="s">
        <v>387</v>
      </c>
      <c r="E339" s="208" t="s">
        <v>952</v>
      </c>
      <c r="F339" s="209" t="s">
        <v>953</v>
      </c>
      <c r="G339" s="210" t="s">
        <v>423</v>
      </c>
      <c r="H339" s="211">
        <v>1</v>
      </c>
      <c r="I339" s="212"/>
      <c r="J339" s="213">
        <f>ROUND(I339*H339,2)</f>
        <v>0</v>
      </c>
      <c r="K339" s="209" t="s">
        <v>133</v>
      </c>
      <c r="L339" s="214"/>
      <c r="M339" s="215" t="s">
        <v>3</v>
      </c>
      <c r="N339" s="216" t="s">
        <v>51</v>
      </c>
      <c r="O339" s="74"/>
      <c r="P339" s="176">
        <f>O339*H339</f>
        <v>0</v>
      </c>
      <c r="Q339" s="176">
        <v>0.23999999999999999</v>
      </c>
      <c r="R339" s="176">
        <f>Q339*H339</f>
        <v>0.23999999999999999</v>
      </c>
      <c r="S339" s="176">
        <v>0</v>
      </c>
      <c r="T339" s="177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178" t="s">
        <v>169</v>
      </c>
      <c r="AT339" s="178" t="s">
        <v>387</v>
      </c>
      <c r="AU339" s="178" t="s">
        <v>90</v>
      </c>
      <c r="AY339" s="20" t="s">
        <v>126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20" t="s">
        <v>88</v>
      </c>
      <c r="BK339" s="179">
        <f>ROUND(I339*H339,2)</f>
        <v>0</v>
      </c>
      <c r="BL339" s="20" t="s">
        <v>148</v>
      </c>
      <c r="BM339" s="178" t="s">
        <v>954</v>
      </c>
    </row>
    <row r="340" s="2" customFormat="1">
      <c r="A340" s="40"/>
      <c r="B340" s="41"/>
      <c r="C340" s="40"/>
      <c r="D340" s="180" t="s">
        <v>136</v>
      </c>
      <c r="E340" s="40"/>
      <c r="F340" s="181" t="s">
        <v>953</v>
      </c>
      <c r="G340" s="40"/>
      <c r="H340" s="40"/>
      <c r="I340" s="182"/>
      <c r="J340" s="40"/>
      <c r="K340" s="40"/>
      <c r="L340" s="41"/>
      <c r="M340" s="183"/>
      <c r="N340" s="184"/>
      <c r="O340" s="74"/>
      <c r="P340" s="74"/>
      <c r="Q340" s="74"/>
      <c r="R340" s="74"/>
      <c r="S340" s="74"/>
      <c r="T340" s="75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20" t="s">
        <v>136</v>
      </c>
      <c r="AU340" s="20" t="s">
        <v>90</v>
      </c>
    </row>
    <row r="341" s="13" customFormat="1">
      <c r="A341" s="13"/>
      <c r="B341" s="191"/>
      <c r="C341" s="13"/>
      <c r="D341" s="180" t="s">
        <v>234</v>
      </c>
      <c r="E341" s="192" t="s">
        <v>3</v>
      </c>
      <c r="F341" s="193" t="s">
        <v>88</v>
      </c>
      <c r="G341" s="13"/>
      <c r="H341" s="194">
        <v>1</v>
      </c>
      <c r="I341" s="195"/>
      <c r="J341" s="13"/>
      <c r="K341" s="13"/>
      <c r="L341" s="191"/>
      <c r="M341" s="196"/>
      <c r="N341" s="197"/>
      <c r="O341" s="197"/>
      <c r="P341" s="197"/>
      <c r="Q341" s="197"/>
      <c r="R341" s="197"/>
      <c r="S341" s="197"/>
      <c r="T341" s="19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2" t="s">
        <v>234</v>
      </c>
      <c r="AU341" s="192" t="s">
        <v>90</v>
      </c>
      <c r="AV341" s="13" t="s">
        <v>90</v>
      </c>
      <c r="AW341" s="13" t="s">
        <v>42</v>
      </c>
      <c r="AX341" s="13" t="s">
        <v>88</v>
      </c>
      <c r="AY341" s="192" t="s">
        <v>126</v>
      </c>
    </row>
    <row r="342" s="2" customFormat="1" ht="24.15" customHeight="1">
      <c r="A342" s="40"/>
      <c r="B342" s="166"/>
      <c r="C342" s="207" t="s">
        <v>610</v>
      </c>
      <c r="D342" s="207" t="s">
        <v>387</v>
      </c>
      <c r="E342" s="208" t="s">
        <v>955</v>
      </c>
      <c r="F342" s="209" t="s">
        <v>956</v>
      </c>
      <c r="G342" s="210" t="s">
        <v>423</v>
      </c>
      <c r="H342" s="211">
        <v>1</v>
      </c>
      <c r="I342" s="212"/>
      <c r="J342" s="213">
        <f>ROUND(I342*H342,2)</f>
        <v>0</v>
      </c>
      <c r="K342" s="209" t="s">
        <v>3</v>
      </c>
      <c r="L342" s="214"/>
      <c r="M342" s="215" t="s">
        <v>3</v>
      </c>
      <c r="N342" s="216" t="s">
        <v>51</v>
      </c>
      <c r="O342" s="74"/>
      <c r="P342" s="176">
        <f>O342*H342</f>
        <v>0</v>
      </c>
      <c r="Q342" s="176">
        <v>0.0085500000000000003</v>
      </c>
      <c r="R342" s="176">
        <f>Q342*H342</f>
        <v>0.0085500000000000003</v>
      </c>
      <c r="S342" s="176">
        <v>0</v>
      </c>
      <c r="T342" s="177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178" t="s">
        <v>169</v>
      </c>
      <c r="AT342" s="178" t="s">
        <v>387</v>
      </c>
      <c r="AU342" s="178" t="s">
        <v>90</v>
      </c>
      <c r="AY342" s="20" t="s">
        <v>126</v>
      </c>
      <c r="BE342" s="179">
        <f>IF(N342="základní",J342,0)</f>
        <v>0</v>
      </c>
      <c r="BF342" s="179">
        <f>IF(N342="snížená",J342,0)</f>
        <v>0</v>
      </c>
      <c r="BG342" s="179">
        <f>IF(N342="zákl. přenesená",J342,0)</f>
        <v>0</v>
      </c>
      <c r="BH342" s="179">
        <f>IF(N342="sníž. přenesená",J342,0)</f>
        <v>0</v>
      </c>
      <c r="BI342" s="179">
        <f>IF(N342="nulová",J342,0)</f>
        <v>0</v>
      </c>
      <c r="BJ342" s="20" t="s">
        <v>88</v>
      </c>
      <c r="BK342" s="179">
        <f>ROUND(I342*H342,2)</f>
        <v>0</v>
      </c>
      <c r="BL342" s="20" t="s">
        <v>148</v>
      </c>
      <c r="BM342" s="178" t="s">
        <v>957</v>
      </c>
    </row>
    <row r="343" s="2" customFormat="1">
      <c r="A343" s="40"/>
      <c r="B343" s="41"/>
      <c r="C343" s="40"/>
      <c r="D343" s="180" t="s">
        <v>136</v>
      </c>
      <c r="E343" s="40"/>
      <c r="F343" s="181" t="s">
        <v>956</v>
      </c>
      <c r="G343" s="40"/>
      <c r="H343" s="40"/>
      <c r="I343" s="182"/>
      <c r="J343" s="40"/>
      <c r="K343" s="40"/>
      <c r="L343" s="41"/>
      <c r="M343" s="183"/>
      <c r="N343" s="184"/>
      <c r="O343" s="74"/>
      <c r="P343" s="74"/>
      <c r="Q343" s="74"/>
      <c r="R343" s="74"/>
      <c r="S343" s="74"/>
      <c r="T343" s="75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20" t="s">
        <v>136</v>
      </c>
      <c r="AU343" s="20" t="s">
        <v>90</v>
      </c>
    </row>
    <row r="344" s="13" customFormat="1">
      <c r="A344" s="13"/>
      <c r="B344" s="191"/>
      <c r="C344" s="13"/>
      <c r="D344" s="180" t="s">
        <v>234</v>
      </c>
      <c r="E344" s="192" t="s">
        <v>3</v>
      </c>
      <c r="F344" s="193" t="s">
        <v>88</v>
      </c>
      <c r="G344" s="13"/>
      <c r="H344" s="194">
        <v>1</v>
      </c>
      <c r="I344" s="195"/>
      <c r="J344" s="13"/>
      <c r="K344" s="13"/>
      <c r="L344" s="191"/>
      <c r="M344" s="196"/>
      <c r="N344" s="197"/>
      <c r="O344" s="197"/>
      <c r="P344" s="197"/>
      <c r="Q344" s="197"/>
      <c r="R344" s="197"/>
      <c r="S344" s="197"/>
      <c r="T344" s="19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2" t="s">
        <v>234</v>
      </c>
      <c r="AU344" s="192" t="s">
        <v>90</v>
      </c>
      <c r="AV344" s="13" t="s">
        <v>90</v>
      </c>
      <c r="AW344" s="13" t="s">
        <v>42</v>
      </c>
      <c r="AX344" s="13" t="s">
        <v>88</v>
      </c>
      <c r="AY344" s="192" t="s">
        <v>126</v>
      </c>
    </row>
    <row r="345" s="2" customFormat="1" ht="21.75" customHeight="1">
      <c r="A345" s="40"/>
      <c r="B345" s="166"/>
      <c r="C345" s="167" t="s">
        <v>614</v>
      </c>
      <c r="D345" s="167" t="s">
        <v>129</v>
      </c>
      <c r="E345" s="168" t="s">
        <v>650</v>
      </c>
      <c r="F345" s="169" t="s">
        <v>651</v>
      </c>
      <c r="G345" s="170" t="s">
        <v>260</v>
      </c>
      <c r="H345" s="171">
        <v>118</v>
      </c>
      <c r="I345" s="172"/>
      <c r="J345" s="173">
        <f>ROUND(I345*H345,2)</f>
        <v>0</v>
      </c>
      <c r="K345" s="169" t="s">
        <v>133</v>
      </c>
      <c r="L345" s="41"/>
      <c r="M345" s="174" t="s">
        <v>3</v>
      </c>
      <c r="N345" s="175" t="s">
        <v>51</v>
      </c>
      <c r="O345" s="74"/>
      <c r="P345" s="176">
        <f>O345*H345</f>
        <v>0</v>
      </c>
      <c r="Q345" s="176">
        <v>0</v>
      </c>
      <c r="R345" s="176">
        <f>Q345*H345</f>
        <v>0</v>
      </c>
      <c r="S345" s="176">
        <v>0</v>
      </c>
      <c r="T345" s="177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178" t="s">
        <v>148</v>
      </c>
      <c r="AT345" s="178" t="s">
        <v>129</v>
      </c>
      <c r="AU345" s="178" t="s">
        <v>90</v>
      </c>
      <c r="AY345" s="20" t="s">
        <v>126</v>
      </c>
      <c r="BE345" s="179">
        <f>IF(N345="základní",J345,0)</f>
        <v>0</v>
      </c>
      <c r="BF345" s="179">
        <f>IF(N345="snížená",J345,0)</f>
        <v>0</v>
      </c>
      <c r="BG345" s="179">
        <f>IF(N345="zákl. přenesená",J345,0)</f>
        <v>0</v>
      </c>
      <c r="BH345" s="179">
        <f>IF(N345="sníž. přenesená",J345,0)</f>
        <v>0</v>
      </c>
      <c r="BI345" s="179">
        <f>IF(N345="nulová",J345,0)</f>
        <v>0</v>
      </c>
      <c r="BJ345" s="20" t="s">
        <v>88</v>
      </c>
      <c r="BK345" s="179">
        <f>ROUND(I345*H345,2)</f>
        <v>0</v>
      </c>
      <c r="BL345" s="20" t="s">
        <v>148</v>
      </c>
      <c r="BM345" s="178" t="s">
        <v>652</v>
      </c>
    </row>
    <row r="346" s="2" customFormat="1">
      <c r="A346" s="40"/>
      <c r="B346" s="41"/>
      <c r="C346" s="40"/>
      <c r="D346" s="180" t="s">
        <v>136</v>
      </c>
      <c r="E346" s="40"/>
      <c r="F346" s="181" t="s">
        <v>653</v>
      </c>
      <c r="G346" s="40"/>
      <c r="H346" s="40"/>
      <c r="I346" s="182"/>
      <c r="J346" s="40"/>
      <c r="K346" s="40"/>
      <c r="L346" s="41"/>
      <c r="M346" s="183"/>
      <c r="N346" s="184"/>
      <c r="O346" s="74"/>
      <c r="P346" s="74"/>
      <c r="Q346" s="74"/>
      <c r="R346" s="74"/>
      <c r="S346" s="74"/>
      <c r="T346" s="75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20" t="s">
        <v>136</v>
      </c>
      <c r="AU346" s="20" t="s">
        <v>90</v>
      </c>
    </row>
    <row r="347" s="2" customFormat="1">
      <c r="A347" s="40"/>
      <c r="B347" s="41"/>
      <c r="C347" s="40"/>
      <c r="D347" s="185" t="s">
        <v>137</v>
      </c>
      <c r="E347" s="40"/>
      <c r="F347" s="186" t="s">
        <v>654</v>
      </c>
      <c r="G347" s="40"/>
      <c r="H347" s="40"/>
      <c r="I347" s="182"/>
      <c r="J347" s="40"/>
      <c r="K347" s="40"/>
      <c r="L347" s="41"/>
      <c r="M347" s="183"/>
      <c r="N347" s="184"/>
      <c r="O347" s="74"/>
      <c r="P347" s="74"/>
      <c r="Q347" s="74"/>
      <c r="R347" s="74"/>
      <c r="S347" s="74"/>
      <c r="T347" s="75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20" t="s">
        <v>137</v>
      </c>
      <c r="AU347" s="20" t="s">
        <v>90</v>
      </c>
    </row>
    <row r="348" s="13" customFormat="1">
      <c r="A348" s="13"/>
      <c r="B348" s="191"/>
      <c r="C348" s="13"/>
      <c r="D348" s="180" t="s">
        <v>234</v>
      </c>
      <c r="E348" s="192" t="s">
        <v>3</v>
      </c>
      <c r="F348" s="193" t="s">
        <v>881</v>
      </c>
      <c r="G348" s="13"/>
      <c r="H348" s="194">
        <v>118</v>
      </c>
      <c r="I348" s="195"/>
      <c r="J348" s="13"/>
      <c r="K348" s="13"/>
      <c r="L348" s="191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234</v>
      </c>
      <c r="AU348" s="192" t="s">
        <v>90</v>
      </c>
      <c r="AV348" s="13" t="s">
        <v>90</v>
      </c>
      <c r="AW348" s="13" t="s">
        <v>42</v>
      </c>
      <c r="AX348" s="13" t="s">
        <v>88</v>
      </c>
      <c r="AY348" s="192" t="s">
        <v>126</v>
      </c>
    </row>
    <row r="349" s="2" customFormat="1" ht="24.15" customHeight="1">
      <c r="A349" s="40"/>
      <c r="B349" s="166"/>
      <c r="C349" s="167" t="s">
        <v>618</v>
      </c>
      <c r="D349" s="167" t="s">
        <v>129</v>
      </c>
      <c r="E349" s="168" t="s">
        <v>656</v>
      </c>
      <c r="F349" s="169" t="s">
        <v>657</v>
      </c>
      <c r="G349" s="170" t="s">
        <v>260</v>
      </c>
      <c r="H349" s="171">
        <v>118</v>
      </c>
      <c r="I349" s="172"/>
      <c r="J349" s="173">
        <f>ROUND(I349*H349,2)</f>
        <v>0</v>
      </c>
      <c r="K349" s="169" t="s">
        <v>133</v>
      </c>
      <c r="L349" s="41"/>
      <c r="M349" s="174" t="s">
        <v>3</v>
      </c>
      <c r="N349" s="175" t="s">
        <v>51</v>
      </c>
      <c r="O349" s="74"/>
      <c r="P349" s="176">
        <f>O349*H349</f>
        <v>0</v>
      </c>
      <c r="Q349" s="176">
        <v>1.0000000000000001E-05</v>
      </c>
      <c r="R349" s="176">
        <f>Q349*H349</f>
        <v>0.0011800000000000001</v>
      </c>
      <c r="S349" s="176">
        <v>0</v>
      </c>
      <c r="T349" s="17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178" t="s">
        <v>148</v>
      </c>
      <c r="AT349" s="178" t="s">
        <v>129</v>
      </c>
      <c r="AU349" s="178" t="s">
        <v>90</v>
      </c>
      <c r="AY349" s="20" t="s">
        <v>126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20" t="s">
        <v>88</v>
      </c>
      <c r="BK349" s="179">
        <f>ROUND(I349*H349,2)</f>
        <v>0</v>
      </c>
      <c r="BL349" s="20" t="s">
        <v>148</v>
      </c>
      <c r="BM349" s="178" t="s">
        <v>658</v>
      </c>
    </row>
    <row r="350" s="2" customFormat="1">
      <c r="A350" s="40"/>
      <c r="B350" s="41"/>
      <c r="C350" s="40"/>
      <c r="D350" s="180" t="s">
        <v>136</v>
      </c>
      <c r="E350" s="40"/>
      <c r="F350" s="181" t="s">
        <v>657</v>
      </c>
      <c r="G350" s="40"/>
      <c r="H350" s="40"/>
      <c r="I350" s="182"/>
      <c r="J350" s="40"/>
      <c r="K350" s="40"/>
      <c r="L350" s="41"/>
      <c r="M350" s="183"/>
      <c r="N350" s="184"/>
      <c r="O350" s="74"/>
      <c r="P350" s="74"/>
      <c r="Q350" s="74"/>
      <c r="R350" s="74"/>
      <c r="S350" s="74"/>
      <c r="T350" s="75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20" t="s">
        <v>136</v>
      </c>
      <c r="AU350" s="20" t="s">
        <v>90</v>
      </c>
    </row>
    <row r="351" s="2" customFormat="1">
      <c r="A351" s="40"/>
      <c r="B351" s="41"/>
      <c r="C351" s="40"/>
      <c r="D351" s="185" t="s">
        <v>137</v>
      </c>
      <c r="E351" s="40"/>
      <c r="F351" s="186" t="s">
        <v>659</v>
      </c>
      <c r="G351" s="40"/>
      <c r="H351" s="40"/>
      <c r="I351" s="182"/>
      <c r="J351" s="40"/>
      <c r="K351" s="40"/>
      <c r="L351" s="41"/>
      <c r="M351" s="183"/>
      <c r="N351" s="184"/>
      <c r="O351" s="74"/>
      <c r="P351" s="74"/>
      <c r="Q351" s="74"/>
      <c r="R351" s="74"/>
      <c r="S351" s="74"/>
      <c r="T351" s="75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20" t="s">
        <v>137</v>
      </c>
      <c r="AU351" s="20" t="s">
        <v>90</v>
      </c>
    </row>
    <row r="352" s="13" customFormat="1">
      <c r="A352" s="13"/>
      <c r="B352" s="191"/>
      <c r="C352" s="13"/>
      <c r="D352" s="180" t="s">
        <v>234</v>
      </c>
      <c r="E352" s="192" t="s">
        <v>3</v>
      </c>
      <c r="F352" s="193" t="s">
        <v>881</v>
      </c>
      <c r="G352" s="13"/>
      <c r="H352" s="194">
        <v>118</v>
      </c>
      <c r="I352" s="195"/>
      <c r="J352" s="13"/>
      <c r="K352" s="13"/>
      <c r="L352" s="191"/>
      <c r="M352" s="196"/>
      <c r="N352" s="197"/>
      <c r="O352" s="197"/>
      <c r="P352" s="197"/>
      <c r="Q352" s="197"/>
      <c r="R352" s="197"/>
      <c r="S352" s="197"/>
      <c r="T352" s="19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2" t="s">
        <v>234</v>
      </c>
      <c r="AU352" s="192" t="s">
        <v>90</v>
      </c>
      <c r="AV352" s="13" t="s">
        <v>90</v>
      </c>
      <c r="AW352" s="13" t="s">
        <v>42</v>
      </c>
      <c r="AX352" s="13" t="s">
        <v>88</v>
      </c>
      <c r="AY352" s="192" t="s">
        <v>126</v>
      </c>
    </row>
    <row r="353" s="2" customFormat="1" ht="24.15" customHeight="1">
      <c r="A353" s="40"/>
      <c r="B353" s="166"/>
      <c r="C353" s="167" t="s">
        <v>624</v>
      </c>
      <c r="D353" s="167" t="s">
        <v>129</v>
      </c>
      <c r="E353" s="168" t="s">
        <v>661</v>
      </c>
      <c r="F353" s="169" t="s">
        <v>662</v>
      </c>
      <c r="G353" s="170" t="s">
        <v>423</v>
      </c>
      <c r="H353" s="171">
        <v>2</v>
      </c>
      <c r="I353" s="172"/>
      <c r="J353" s="173">
        <f>ROUND(I353*H353,2)</f>
        <v>0</v>
      </c>
      <c r="K353" s="169" t="s">
        <v>133</v>
      </c>
      <c r="L353" s="41"/>
      <c r="M353" s="174" t="s">
        <v>3</v>
      </c>
      <c r="N353" s="175" t="s">
        <v>51</v>
      </c>
      <c r="O353" s="74"/>
      <c r="P353" s="176">
        <f>O353*H353</f>
        <v>0</v>
      </c>
      <c r="Q353" s="176">
        <v>0.47094000000000003</v>
      </c>
      <c r="R353" s="176">
        <f>Q353*H353</f>
        <v>0.94188000000000005</v>
      </c>
      <c r="S353" s="176">
        <v>0</v>
      </c>
      <c r="T353" s="177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178" t="s">
        <v>148</v>
      </c>
      <c r="AT353" s="178" t="s">
        <v>129</v>
      </c>
      <c r="AU353" s="178" t="s">
        <v>90</v>
      </c>
      <c r="AY353" s="20" t="s">
        <v>126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20" t="s">
        <v>88</v>
      </c>
      <c r="BK353" s="179">
        <f>ROUND(I353*H353,2)</f>
        <v>0</v>
      </c>
      <c r="BL353" s="20" t="s">
        <v>148</v>
      </c>
      <c r="BM353" s="178" t="s">
        <v>663</v>
      </c>
    </row>
    <row r="354" s="2" customFormat="1">
      <c r="A354" s="40"/>
      <c r="B354" s="41"/>
      <c r="C354" s="40"/>
      <c r="D354" s="180" t="s">
        <v>136</v>
      </c>
      <c r="E354" s="40"/>
      <c r="F354" s="181" t="s">
        <v>664</v>
      </c>
      <c r="G354" s="40"/>
      <c r="H354" s="40"/>
      <c r="I354" s="182"/>
      <c r="J354" s="40"/>
      <c r="K354" s="40"/>
      <c r="L354" s="41"/>
      <c r="M354" s="183"/>
      <c r="N354" s="184"/>
      <c r="O354" s="74"/>
      <c r="P354" s="74"/>
      <c r="Q354" s="74"/>
      <c r="R354" s="74"/>
      <c r="S354" s="74"/>
      <c r="T354" s="75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20" t="s">
        <v>136</v>
      </c>
      <c r="AU354" s="20" t="s">
        <v>90</v>
      </c>
    </row>
    <row r="355" s="2" customFormat="1">
      <c r="A355" s="40"/>
      <c r="B355" s="41"/>
      <c r="C355" s="40"/>
      <c r="D355" s="185" t="s">
        <v>137</v>
      </c>
      <c r="E355" s="40"/>
      <c r="F355" s="186" t="s">
        <v>665</v>
      </c>
      <c r="G355" s="40"/>
      <c r="H355" s="40"/>
      <c r="I355" s="182"/>
      <c r="J355" s="40"/>
      <c r="K355" s="40"/>
      <c r="L355" s="41"/>
      <c r="M355" s="183"/>
      <c r="N355" s="184"/>
      <c r="O355" s="74"/>
      <c r="P355" s="74"/>
      <c r="Q355" s="74"/>
      <c r="R355" s="74"/>
      <c r="S355" s="74"/>
      <c r="T355" s="75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20" t="s">
        <v>137</v>
      </c>
      <c r="AU355" s="20" t="s">
        <v>90</v>
      </c>
    </row>
    <row r="356" s="13" customFormat="1">
      <c r="A356" s="13"/>
      <c r="B356" s="191"/>
      <c r="C356" s="13"/>
      <c r="D356" s="180" t="s">
        <v>234</v>
      </c>
      <c r="E356" s="192" t="s">
        <v>3</v>
      </c>
      <c r="F356" s="193" t="s">
        <v>90</v>
      </c>
      <c r="G356" s="13"/>
      <c r="H356" s="194">
        <v>2</v>
      </c>
      <c r="I356" s="195"/>
      <c r="J356" s="13"/>
      <c r="K356" s="13"/>
      <c r="L356" s="191"/>
      <c r="M356" s="196"/>
      <c r="N356" s="197"/>
      <c r="O356" s="197"/>
      <c r="P356" s="197"/>
      <c r="Q356" s="197"/>
      <c r="R356" s="197"/>
      <c r="S356" s="197"/>
      <c r="T356" s="19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2" t="s">
        <v>234</v>
      </c>
      <c r="AU356" s="192" t="s">
        <v>90</v>
      </c>
      <c r="AV356" s="13" t="s">
        <v>90</v>
      </c>
      <c r="AW356" s="13" t="s">
        <v>42</v>
      </c>
      <c r="AX356" s="13" t="s">
        <v>88</v>
      </c>
      <c r="AY356" s="192" t="s">
        <v>126</v>
      </c>
    </row>
    <row r="357" s="2" customFormat="1" ht="16.5" customHeight="1">
      <c r="A357" s="40"/>
      <c r="B357" s="166"/>
      <c r="C357" s="167" t="s">
        <v>628</v>
      </c>
      <c r="D357" s="167" t="s">
        <v>129</v>
      </c>
      <c r="E357" s="168" t="s">
        <v>667</v>
      </c>
      <c r="F357" s="169" t="s">
        <v>668</v>
      </c>
      <c r="G357" s="170" t="s">
        <v>423</v>
      </c>
      <c r="H357" s="171">
        <v>4</v>
      </c>
      <c r="I357" s="172"/>
      <c r="J357" s="173">
        <f>ROUND(I357*H357,2)</f>
        <v>0</v>
      </c>
      <c r="K357" s="169" t="s">
        <v>133</v>
      </c>
      <c r="L357" s="41"/>
      <c r="M357" s="174" t="s">
        <v>3</v>
      </c>
      <c r="N357" s="175" t="s">
        <v>51</v>
      </c>
      <c r="O357" s="74"/>
      <c r="P357" s="176">
        <f>O357*H357</f>
        <v>0</v>
      </c>
      <c r="Q357" s="176">
        <v>0.040000000000000001</v>
      </c>
      <c r="R357" s="176">
        <f>Q357*H357</f>
        <v>0.16</v>
      </c>
      <c r="S357" s="176">
        <v>0</v>
      </c>
      <c r="T357" s="177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178" t="s">
        <v>148</v>
      </c>
      <c r="AT357" s="178" t="s">
        <v>129</v>
      </c>
      <c r="AU357" s="178" t="s">
        <v>90</v>
      </c>
      <c r="AY357" s="20" t="s">
        <v>126</v>
      </c>
      <c r="BE357" s="179">
        <f>IF(N357="základní",J357,0)</f>
        <v>0</v>
      </c>
      <c r="BF357" s="179">
        <f>IF(N357="snížená",J357,0)</f>
        <v>0</v>
      </c>
      <c r="BG357" s="179">
        <f>IF(N357="zákl. přenesená",J357,0)</f>
        <v>0</v>
      </c>
      <c r="BH357" s="179">
        <f>IF(N357="sníž. přenesená",J357,0)</f>
        <v>0</v>
      </c>
      <c r="BI357" s="179">
        <f>IF(N357="nulová",J357,0)</f>
        <v>0</v>
      </c>
      <c r="BJ357" s="20" t="s">
        <v>88</v>
      </c>
      <c r="BK357" s="179">
        <f>ROUND(I357*H357,2)</f>
        <v>0</v>
      </c>
      <c r="BL357" s="20" t="s">
        <v>148</v>
      </c>
      <c r="BM357" s="178" t="s">
        <v>669</v>
      </c>
    </row>
    <row r="358" s="2" customFormat="1">
      <c r="A358" s="40"/>
      <c r="B358" s="41"/>
      <c r="C358" s="40"/>
      <c r="D358" s="180" t="s">
        <v>136</v>
      </c>
      <c r="E358" s="40"/>
      <c r="F358" s="181" t="s">
        <v>670</v>
      </c>
      <c r="G358" s="40"/>
      <c r="H358" s="40"/>
      <c r="I358" s="182"/>
      <c r="J358" s="40"/>
      <c r="K358" s="40"/>
      <c r="L358" s="41"/>
      <c r="M358" s="183"/>
      <c r="N358" s="184"/>
      <c r="O358" s="74"/>
      <c r="P358" s="74"/>
      <c r="Q358" s="74"/>
      <c r="R358" s="74"/>
      <c r="S358" s="74"/>
      <c r="T358" s="75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20" t="s">
        <v>136</v>
      </c>
      <c r="AU358" s="20" t="s">
        <v>90</v>
      </c>
    </row>
    <row r="359" s="2" customFormat="1">
      <c r="A359" s="40"/>
      <c r="B359" s="41"/>
      <c r="C359" s="40"/>
      <c r="D359" s="185" t="s">
        <v>137</v>
      </c>
      <c r="E359" s="40"/>
      <c r="F359" s="186" t="s">
        <v>671</v>
      </c>
      <c r="G359" s="40"/>
      <c r="H359" s="40"/>
      <c r="I359" s="182"/>
      <c r="J359" s="40"/>
      <c r="K359" s="40"/>
      <c r="L359" s="41"/>
      <c r="M359" s="183"/>
      <c r="N359" s="184"/>
      <c r="O359" s="74"/>
      <c r="P359" s="74"/>
      <c r="Q359" s="74"/>
      <c r="R359" s="74"/>
      <c r="S359" s="74"/>
      <c r="T359" s="75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20" t="s">
        <v>137</v>
      </c>
      <c r="AU359" s="20" t="s">
        <v>90</v>
      </c>
    </row>
    <row r="360" s="13" customFormat="1">
      <c r="A360" s="13"/>
      <c r="B360" s="191"/>
      <c r="C360" s="13"/>
      <c r="D360" s="180" t="s">
        <v>234</v>
      </c>
      <c r="E360" s="192" t="s">
        <v>3</v>
      </c>
      <c r="F360" s="193" t="s">
        <v>148</v>
      </c>
      <c r="G360" s="13"/>
      <c r="H360" s="194">
        <v>4</v>
      </c>
      <c r="I360" s="195"/>
      <c r="J360" s="13"/>
      <c r="K360" s="13"/>
      <c r="L360" s="191"/>
      <c r="M360" s="196"/>
      <c r="N360" s="197"/>
      <c r="O360" s="197"/>
      <c r="P360" s="197"/>
      <c r="Q360" s="197"/>
      <c r="R360" s="197"/>
      <c r="S360" s="197"/>
      <c r="T360" s="19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2" t="s">
        <v>234</v>
      </c>
      <c r="AU360" s="192" t="s">
        <v>90</v>
      </c>
      <c r="AV360" s="13" t="s">
        <v>90</v>
      </c>
      <c r="AW360" s="13" t="s">
        <v>42</v>
      </c>
      <c r="AX360" s="13" t="s">
        <v>88</v>
      </c>
      <c r="AY360" s="192" t="s">
        <v>126</v>
      </c>
    </row>
    <row r="361" s="2" customFormat="1" ht="24.15" customHeight="1">
      <c r="A361" s="40"/>
      <c r="B361" s="166"/>
      <c r="C361" s="207" t="s">
        <v>632</v>
      </c>
      <c r="D361" s="207" t="s">
        <v>387</v>
      </c>
      <c r="E361" s="208" t="s">
        <v>673</v>
      </c>
      <c r="F361" s="209" t="s">
        <v>674</v>
      </c>
      <c r="G361" s="210" t="s">
        <v>423</v>
      </c>
      <c r="H361" s="211">
        <v>4</v>
      </c>
      <c r="I361" s="212"/>
      <c r="J361" s="213">
        <f>ROUND(I361*H361,2)</f>
        <v>0</v>
      </c>
      <c r="K361" s="209" t="s">
        <v>133</v>
      </c>
      <c r="L361" s="214"/>
      <c r="M361" s="215" t="s">
        <v>3</v>
      </c>
      <c r="N361" s="216" t="s">
        <v>51</v>
      </c>
      <c r="O361" s="74"/>
      <c r="P361" s="176">
        <f>O361*H361</f>
        <v>0</v>
      </c>
      <c r="Q361" s="176">
        <v>0.013299999999999999</v>
      </c>
      <c r="R361" s="176">
        <f>Q361*H361</f>
        <v>0.053199999999999997</v>
      </c>
      <c r="S361" s="176">
        <v>0</v>
      </c>
      <c r="T361" s="177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178" t="s">
        <v>169</v>
      </c>
      <c r="AT361" s="178" t="s">
        <v>387</v>
      </c>
      <c r="AU361" s="178" t="s">
        <v>90</v>
      </c>
      <c r="AY361" s="20" t="s">
        <v>126</v>
      </c>
      <c r="BE361" s="179">
        <f>IF(N361="základní",J361,0)</f>
        <v>0</v>
      </c>
      <c r="BF361" s="179">
        <f>IF(N361="snížená",J361,0)</f>
        <v>0</v>
      </c>
      <c r="BG361" s="179">
        <f>IF(N361="zákl. přenesená",J361,0)</f>
        <v>0</v>
      </c>
      <c r="BH361" s="179">
        <f>IF(N361="sníž. přenesená",J361,0)</f>
        <v>0</v>
      </c>
      <c r="BI361" s="179">
        <f>IF(N361="nulová",J361,0)</f>
        <v>0</v>
      </c>
      <c r="BJ361" s="20" t="s">
        <v>88</v>
      </c>
      <c r="BK361" s="179">
        <f>ROUND(I361*H361,2)</f>
        <v>0</v>
      </c>
      <c r="BL361" s="20" t="s">
        <v>148</v>
      </c>
      <c r="BM361" s="178" t="s">
        <v>675</v>
      </c>
    </row>
    <row r="362" s="2" customFormat="1">
      <c r="A362" s="40"/>
      <c r="B362" s="41"/>
      <c r="C362" s="40"/>
      <c r="D362" s="180" t="s">
        <v>136</v>
      </c>
      <c r="E362" s="40"/>
      <c r="F362" s="181" t="s">
        <v>674</v>
      </c>
      <c r="G362" s="40"/>
      <c r="H362" s="40"/>
      <c r="I362" s="182"/>
      <c r="J362" s="40"/>
      <c r="K362" s="40"/>
      <c r="L362" s="41"/>
      <c r="M362" s="183"/>
      <c r="N362" s="184"/>
      <c r="O362" s="74"/>
      <c r="P362" s="74"/>
      <c r="Q362" s="74"/>
      <c r="R362" s="74"/>
      <c r="S362" s="74"/>
      <c r="T362" s="75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20" t="s">
        <v>136</v>
      </c>
      <c r="AU362" s="20" t="s">
        <v>90</v>
      </c>
    </row>
    <row r="363" s="13" customFormat="1">
      <c r="A363" s="13"/>
      <c r="B363" s="191"/>
      <c r="C363" s="13"/>
      <c r="D363" s="180" t="s">
        <v>234</v>
      </c>
      <c r="E363" s="192" t="s">
        <v>3</v>
      </c>
      <c r="F363" s="193" t="s">
        <v>148</v>
      </c>
      <c r="G363" s="13"/>
      <c r="H363" s="194">
        <v>4</v>
      </c>
      <c r="I363" s="195"/>
      <c r="J363" s="13"/>
      <c r="K363" s="13"/>
      <c r="L363" s="191"/>
      <c r="M363" s="196"/>
      <c r="N363" s="197"/>
      <c r="O363" s="197"/>
      <c r="P363" s="197"/>
      <c r="Q363" s="197"/>
      <c r="R363" s="197"/>
      <c r="S363" s="197"/>
      <c r="T363" s="19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2" t="s">
        <v>234</v>
      </c>
      <c r="AU363" s="192" t="s">
        <v>90</v>
      </c>
      <c r="AV363" s="13" t="s">
        <v>90</v>
      </c>
      <c r="AW363" s="13" t="s">
        <v>42</v>
      </c>
      <c r="AX363" s="13" t="s">
        <v>88</v>
      </c>
      <c r="AY363" s="192" t="s">
        <v>126</v>
      </c>
    </row>
    <row r="364" s="2" customFormat="1" ht="24.15" customHeight="1">
      <c r="A364" s="40"/>
      <c r="B364" s="166"/>
      <c r="C364" s="207" t="s">
        <v>638</v>
      </c>
      <c r="D364" s="207" t="s">
        <v>387</v>
      </c>
      <c r="E364" s="208" t="s">
        <v>677</v>
      </c>
      <c r="F364" s="209" t="s">
        <v>678</v>
      </c>
      <c r="G364" s="210" t="s">
        <v>423</v>
      </c>
      <c r="H364" s="211">
        <v>4</v>
      </c>
      <c r="I364" s="212"/>
      <c r="J364" s="213">
        <f>ROUND(I364*H364,2)</f>
        <v>0</v>
      </c>
      <c r="K364" s="209" t="s">
        <v>133</v>
      </c>
      <c r="L364" s="214"/>
      <c r="M364" s="215" t="s">
        <v>3</v>
      </c>
      <c r="N364" s="216" t="s">
        <v>51</v>
      </c>
      <c r="O364" s="74"/>
      <c r="P364" s="176">
        <f>O364*H364</f>
        <v>0</v>
      </c>
      <c r="Q364" s="176">
        <v>0.00029999999999999997</v>
      </c>
      <c r="R364" s="176">
        <f>Q364*H364</f>
        <v>0.0011999999999999999</v>
      </c>
      <c r="S364" s="176">
        <v>0</v>
      </c>
      <c r="T364" s="17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178" t="s">
        <v>169</v>
      </c>
      <c r="AT364" s="178" t="s">
        <v>387</v>
      </c>
      <c r="AU364" s="178" t="s">
        <v>90</v>
      </c>
      <c r="AY364" s="20" t="s">
        <v>126</v>
      </c>
      <c r="BE364" s="179">
        <f>IF(N364="základní",J364,0)</f>
        <v>0</v>
      </c>
      <c r="BF364" s="179">
        <f>IF(N364="snížená",J364,0)</f>
        <v>0</v>
      </c>
      <c r="BG364" s="179">
        <f>IF(N364="zákl. přenesená",J364,0)</f>
        <v>0</v>
      </c>
      <c r="BH364" s="179">
        <f>IF(N364="sníž. přenesená",J364,0)</f>
        <v>0</v>
      </c>
      <c r="BI364" s="179">
        <f>IF(N364="nulová",J364,0)</f>
        <v>0</v>
      </c>
      <c r="BJ364" s="20" t="s">
        <v>88</v>
      </c>
      <c r="BK364" s="179">
        <f>ROUND(I364*H364,2)</f>
        <v>0</v>
      </c>
      <c r="BL364" s="20" t="s">
        <v>148</v>
      </c>
      <c r="BM364" s="178" t="s">
        <v>679</v>
      </c>
    </row>
    <row r="365" s="2" customFormat="1">
      <c r="A365" s="40"/>
      <c r="B365" s="41"/>
      <c r="C365" s="40"/>
      <c r="D365" s="180" t="s">
        <v>136</v>
      </c>
      <c r="E365" s="40"/>
      <c r="F365" s="181" t="s">
        <v>678</v>
      </c>
      <c r="G365" s="40"/>
      <c r="H365" s="40"/>
      <c r="I365" s="182"/>
      <c r="J365" s="40"/>
      <c r="K365" s="40"/>
      <c r="L365" s="41"/>
      <c r="M365" s="183"/>
      <c r="N365" s="184"/>
      <c r="O365" s="74"/>
      <c r="P365" s="74"/>
      <c r="Q365" s="74"/>
      <c r="R365" s="74"/>
      <c r="S365" s="74"/>
      <c r="T365" s="75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20" t="s">
        <v>136</v>
      </c>
      <c r="AU365" s="20" t="s">
        <v>90</v>
      </c>
    </row>
    <row r="366" s="13" customFormat="1">
      <c r="A366" s="13"/>
      <c r="B366" s="191"/>
      <c r="C366" s="13"/>
      <c r="D366" s="180" t="s">
        <v>234</v>
      </c>
      <c r="E366" s="192" t="s">
        <v>3</v>
      </c>
      <c r="F366" s="193" t="s">
        <v>148</v>
      </c>
      <c r="G366" s="13"/>
      <c r="H366" s="194">
        <v>4</v>
      </c>
      <c r="I366" s="195"/>
      <c r="J366" s="13"/>
      <c r="K366" s="13"/>
      <c r="L366" s="191"/>
      <c r="M366" s="196"/>
      <c r="N366" s="197"/>
      <c r="O366" s="197"/>
      <c r="P366" s="197"/>
      <c r="Q366" s="197"/>
      <c r="R366" s="197"/>
      <c r="S366" s="197"/>
      <c r="T366" s="19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2" t="s">
        <v>234</v>
      </c>
      <c r="AU366" s="192" t="s">
        <v>90</v>
      </c>
      <c r="AV366" s="13" t="s">
        <v>90</v>
      </c>
      <c r="AW366" s="13" t="s">
        <v>42</v>
      </c>
      <c r="AX366" s="13" t="s">
        <v>88</v>
      </c>
      <c r="AY366" s="192" t="s">
        <v>126</v>
      </c>
    </row>
    <row r="367" s="2" customFormat="1" ht="16.5" customHeight="1">
      <c r="A367" s="40"/>
      <c r="B367" s="166"/>
      <c r="C367" s="167" t="s">
        <v>643</v>
      </c>
      <c r="D367" s="167" t="s">
        <v>129</v>
      </c>
      <c r="E367" s="168" t="s">
        <v>958</v>
      </c>
      <c r="F367" s="169" t="s">
        <v>959</v>
      </c>
      <c r="G367" s="170" t="s">
        <v>423</v>
      </c>
      <c r="H367" s="171">
        <v>2</v>
      </c>
      <c r="I367" s="172"/>
      <c r="J367" s="173">
        <f>ROUND(I367*H367,2)</f>
        <v>0</v>
      </c>
      <c r="K367" s="169" t="s">
        <v>133</v>
      </c>
      <c r="L367" s="41"/>
      <c r="M367" s="174" t="s">
        <v>3</v>
      </c>
      <c r="N367" s="175" t="s">
        <v>51</v>
      </c>
      <c r="O367" s="74"/>
      <c r="P367" s="176">
        <f>O367*H367</f>
        <v>0</v>
      </c>
      <c r="Q367" s="176">
        <v>0.050000000000000003</v>
      </c>
      <c r="R367" s="176">
        <f>Q367*H367</f>
        <v>0.10000000000000001</v>
      </c>
      <c r="S367" s="176">
        <v>0</v>
      </c>
      <c r="T367" s="177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178" t="s">
        <v>148</v>
      </c>
      <c r="AT367" s="178" t="s">
        <v>129</v>
      </c>
      <c r="AU367" s="178" t="s">
        <v>90</v>
      </c>
      <c r="AY367" s="20" t="s">
        <v>126</v>
      </c>
      <c r="BE367" s="179">
        <f>IF(N367="základní",J367,0)</f>
        <v>0</v>
      </c>
      <c r="BF367" s="179">
        <f>IF(N367="snížená",J367,0)</f>
        <v>0</v>
      </c>
      <c r="BG367" s="179">
        <f>IF(N367="zákl. přenesená",J367,0)</f>
        <v>0</v>
      </c>
      <c r="BH367" s="179">
        <f>IF(N367="sníž. přenesená",J367,0)</f>
        <v>0</v>
      </c>
      <c r="BI367" s="179">
        <f>IF(N367="nulová",J367,0)</f>
        <v>0</v>
      </c>
      <c r="BJ367" s="20" t="s">
        <v>88</v>
      </c>
      <c r="BK367" s="179">
        <f>ROUND(I367*H367,2)</f>
        <v>0</v>
      </c>
      <c r="BL367" s="20" t="s">
        <v>148</v>
      </c>
      <c r="BM367" s="178" t="s">
        <v>960</v>
      </c>
    </row>
    <row r="368" s="2" customFormat="1">
      <c r="A368" s="40"/>
      <c r="B368" s="41"/>
      <c r="C368" s="40"/>
      <c r="D368" s="180" t="s">
        <v>136</v>
      </c>
      <c r="E368" s="40"/>
      <c r="F368" s="181" t="s">
        <v>961</v>
      </c>
      <c r="G368" s="40"/>
      <c r="H368" s="40"/>
      <c r="I368" s="182"/>
      <c r="J368" s="40"/>
      <c r="K368" s="40"/>
      <c r="L368" s="41"/>
      <c r="M368" s="183"/>
      <c r="N368" s="184"/>
      <c r="O368" s="74"/>
      <c r="P368" s="74"/>
      <c r="Q368" s="74"/>
      <c r="R368" s="74"/>
      <c r="S368" s="74"/>
      <c r="T368" s="75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20" t="s">
        <v>136</v>
      </c>
      <c r="AU368" s="20" t="s">
        <v>90</v>
      </c>
    </row>
    <row r="369" s="2" customFormat="1">
      <c r="A369" s="40"/>
      <c r="B369" s="41"/>
      <c r="C369" s="40"/>
      <c r="D369" s="185" t="s">
        <v>137</v>
      </c>
      <c r="E369" s="40"/>
      <c r="F369" s="186" t="s">
        <v>962</v>
      </c>
      <c r="G369" s="40"/>
      <c r="H369" s="40"/>
      <c r="I369" s="182"/>
      <c r="J369" s="40"/>
      <c r="K369" s="40"/>
      <c r="L369" s="41"/>
      <c r="M369" s="183"/>
      <c r="N369" s="184"/>
      <c r="O369" s="74"/>
      <c r="P369" s="74"/>
      <c r="Q369" s="74"/>
      <c r="R369" s="74"/>
      <c r="S369" s="74"/>
      <c r="T369" s="75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20" t="s">
        <v>137</v>
      </c>
      <c r="AU369" s="20" t="s">
        <v>90</v>
      </c>
    </row>
    <row r="370" s="13" customFormat="1">
      <c r="A370" s="13"/>
      <c r="B370" s="191"/>
      <c r="C370" s="13"/>
      <c r="D370" s="180" t="s">
        <v>234</v>
      </c>
      <c r="E370" s="192" t="s">
        <v>3</v>
      </c>
      <c r="F370" s="193" t="s">
        <v>90</v>
      </c>
      <c r="G370" s="13"/>
      <c r="H370" s="194">
        <v>2</v>
      </c>
      <c r="I370" s="195"/>
      <c r="J370" s="13"/>
      <c r="K370" s="13"/>
      <c r="L370" s="191"/>
      <c r="M370" s="196"/>
      <c r="N370" s="197"/>
      <c r="O370" s="197"/>
      <c r="P370" s="197"/>
      <c r="Q370" s="197"/>
      <c r="R370" s="197"/>
      <c r="S370" s="197"/>
      <c r="T370" s="19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2" t="s">
        <v>234</v>
      </c>
      <c r="AU370" s="192" t="s">
        <v>90</v>
      </c>
      <c r="AV370" s="13" t="s">
        <v>90</v>
      </c>
      <c r="AW370" s="13" t="s">
        <v>42</v>
      </c>
      <c r="AX370" s="13" t="s">
        <v>88</v>
      </c>
      <c r="AY370" s="192" t="s">
        <v>126</v>
      </c>
    </row>
    <row r="371" s="2" customFormat="1" ht="24.15" customHeight="1">
      <c r="A371" s="40"/>
      <c r="B371" s="166"/>
      <c r="C371" s="207" t="s">
        <v>649</v>
      </c>
      <c r="D371" s="207" t="s">
        <v>387</v>
      </c>
      <c r="E371" s="208" t="s">
        <v>963</v>
      </c>
      <c r="F371" s="209" t="s">
        <v>964</v>
      </c>
      <c r="G371" s="210" t="s">
        <v>423</v>
      </c>
      <c r="H371" s="211">
        <v>1</v>
      </c>
      <c r="I371" s="212"/>
      <c r="J371" s="213">
        <f>ROUND(I371*H371,2)</f>
        <v>0</v>
      </c>
      <c r="K371" s="209" t="s">
        <v>3</v>
      </c>
      <c r="L371" s="214"/>
      <c r="M371" s="215" t="s">
        <v>3</v>
      </c>
      <c r="N371" s="216" t="s">
        <v>51</v>
      </c>
      <c r="O371" s="74"/>
      <c r="P371" s="176">
        <f>O371*H371</f>
        <v>0</v>
      </c>
      <c r="Q371" s="176">
        <v>0.041500000000000002</v>
      </c>
      <c r="R371" s="176">
        <f>Q371*H371</f>
        <v>0.041500000000000002</v>
      </c>
      <c r="S371" s="176">
        <v>0</v>
      </c>
      <c r="T371" s="17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178" t="s">
        <v>169</v>
      </c>
      <c r="AT371" s="178" t="s">
        <v>387</v>
      </c>
      <c r="AU371" s="178" t="s">
        <v>90</v>
      </c>
      <c r="AY371" s="20" t="s">
        <v>126</v>
      </c>
      <c r="BE371" s="179">
        <f>IF(N371="základní",J371,0)</f>
        <v>0</v>
      </c>
      <c r="BF371" s="179">
        <f>IF(N371="snížená",J371,0)</f>
        <v>0</v>
      </c>
      <c r="BG371" s="179">
        <f>IF(N371="zákl. přenesená",J371,0)</f>
        <v>0</v>
      </c>
      <c r="BH371" s="179">
        <f>IF(N371="sníž. přenesená",J371,0)</f>
        <v>0</v>
      </c>
      <c r="BI371" s="179">
        <f>IF(N371="nulová",J371,0)</f>
        <v>0</v>
      </c>
      <c r="BJ371" s="20" t="s">
        <v>88</v>
      </c>
      <c r="BK371" s="179">
        <f>ROUND(I371*H371,2)</f>
        <v>0</v>
      </c>
      <c r="BL371" s="20" t="s">
        <v>148</v>
      </c>
      <c r="BM371" s="178" t="s">
        <v>965</v>
      </c>
    </row>
    <row r="372" s="2" customFormat="1">
      <c r="A372" s="40"/>
      <c r="B372" s="41"/>
      <c r="C372" s="40"/>
      <c r="D372" s="180" t="s">
        <v>136</v>
      </c>
      <c r="E372" s="40"/>
      <c r="F372" s="181" t="s">
        <v>964</v>
      </c>
      <c r="G372" s="40"/>
      <c r="H372" s="40"/>
      <c r="I372" s="182"/>
      <c r="J372" s="40"/>
      <c r="K372" s="40"/>
      <c r="L372" s="41"/>
      <c r="M372" s="183"/>
      <c r="N372" s="184"/>
      <c r="O372" s="74"/>
      <c r="P372" s="74"/>
      <c r="Q372" s="74"/>
      <c r="R372" s="74"/>
      <c r="S372" s="74"/>
      <c r="T372" s="75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20" t="s">
        <v>136</v>
      </c>
      <c r="AU372" s="20" t="s">
        <v>90</v>
      </c>
    </row>
    <row r="373" s="13" customFormat="1">
      <c r="A373" s="13"/>
      <c r="B373" s="191"/>
      <c r="C373" s="13"/>
      <c r="D373" s="180" t="s">
        <v>234</v>
      </c>
      <c r="E373" s="192" t="s">
        <v>3</v>
      </c>
      <c r="F373" s="193" t="s">
        <v>88</v>
      </c>
      <c r="G373" s="13"/>
      <c r="H373" s="194">
        <v>1</v>
      </c>
      <c r="I373" s="195"/>
      <c r="J373" s="13"/>
      <c r="K373" s="13"/>
      <c r="L373" s="191"/>
      <c r="M373" s="196"/>
      <c r="N373" s="197"/>
      <c r="O373" s="197"/>
      <c r="P373" s="197"/>
      <c r="Q373" s="197"/>
      <c r="R373" s="197"/>
      <c r="S373" s="197"/>
      <c r="T373" s="19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2" t="s">
        <v>234</v>
      </c>
      <c r="AU373" s="192" t="s">
        <v>90</v>
      </c>
      <c r="AV373" s="13" t="s">
        <v>90</v>
      </c>
      <c r="AW373" s="13" t="s">
        <v>42</v>
      </c>
      <c r="AX373" s="13" t="s">
        <v>88</v>
      </c>
      <c r="AY373" s="192" t="s">
        <v>126</v>
      </c>
    </row>
    <row r="374" s="2" customFormat="1" ht="24.15" customHeight="1">
      <c r="A374" s="40"/>
      <c r="B374" s="166"/>
      <c r="C374" s="207" t="s">
        <v>655</v>
      </c>
      <c r="D374" s="207" t="s">
        <v>387</v>
      </c>
      <c r="E374" s="208" t="s">
        <v>966</v>
      </c>
      <c r="F374" s="209" t="s">
        <v>967</v>
      </c>
      <c r="G374" s="210" t="s">
        <v>423</v>
      </c>
      <c r="H374" s="211">
        <v>1</v>
      </c>
      <c r="I374" s="212"/>
      <c r="J374" s="213">
        <f>ROUND(I374*H374,2)</f>
        <v>0</v>
      </c>
      <c r="K374" s="209" t="s">
        <v>133</v>
      </c>
      <c r="L374" s="214"/>
      <c r="M374" s="215" t="s">
        <v>3</v>
      </c>
      <c r="N374" s="216" t="s">
        <v>51</v>
      </c>
      <c r="O374" s="74"/>
      <c r="P374" s="176">
        <f>O374*H374</f>
        <v>0</v>
      </c>
      <c r="Q374" s="176">
        <v>0.0019</v>
      </c>
      <c r="R374" s="176">
        <f>Q374*H374</f>
        <v>0.0019</v>
      </c>
      <c r="S374" s="176">
        <v>0</v>
      </c>
      <c r="T374" s="177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178" t="s">
        <v>169</v>
      </c>
      <c r="AT374" s="178" t="s">
        <v>387</v>
      </c>
      <c r="AU374" s="178" t="s">
        <v>90</v>
      </c>
      <c r="AY374" s="20" t="s">
        <v>126</v>
      </c>
      <c r="BE374" s="179">
        <f>IF(N374="základní",J374,0)</f>
        <v>0</v>
      </c>
      <c r="BF374" s="179">
        <f>IF(N374="snížená",J374,0)</f>
        <v>0</v>
      </c>
      <c r="BG374" s="179">
        <f>IF(N374="zákl. přenesená",J374,0)</f>
        <v>0</v>
      </c>
      <c r="BH374" s="179">
        <f>IF(N374="sníž. přenesená",J374,0)</f>
        <v>0</v>
      </c>
      <c r="BI374" s="179">
        <f>IF(N374="nulová",J374,0)</f>
        <v>0</v>
      </c>
      <c r="BJ374" s="20" t="s">
        <v>88</v>
      </c>
      <c r="BK374" s="179">
        <f>ROUND(I374*H374,2)</f>
        <v>0</v>
      </c>
      <c r="BL374" s="20" t="s">
        <v>148</v>
      </c>
      <c r="BM374" s="178" t="s">
        <v>968</v>
      </c>
    </row>
    <row r="375" s="2" customFormat="1">
      <c r="A375" s="40"/>
      <c r="B375" s="41"/>
      <c r="C375" s="40"/>
      <c r="D375" s="180" t="s">
        <v>136</v>
      </c>
      <c r="E375" s="40"/>
      <c r="F375" s="181" t="s">
        <v>967</v>
      </c>
      <c r="G375" s="40"/>
      <c r="H375" s="40"/>
      <c r="I375" s="182"/>
      <c r="J375" s="40"/>
      <c r="K375" s="40"/>
      <c r="L375" s="41"/>
      <c r="M375" s="183"/>
      <c r="N375" s="184"/>
      <c r="O375" s="74"/>
      <c r="P375" s="74"/>
      <c r="Q375" s="74"/>
      <c r="R375" s="74"/>
      <c r="S375" s="74"/>
      <c r="T375" s="75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20" t="s">
        <v>136</v>
      </c>
      <c r="AU375" s="20" t="s">
        <v>90</v>
      </c>
    </row>
    <row r="376" s="13" customFormat="1">
      <c r="A376" s="13"/>
      <c r="B376" s="191"/>
      <c r="C376" s="13"/>
      <c r="D376" s="180" t="s">
        <v>234</v>
      </c>
      <c r="E376" s="192" t="s">
        <v>3</v>
      </c>
      <c r="F376" s="193" t="s">
        <v>88</v>
      </c>
      <c r="G376" s="13"/>
      <c r="H376" s="194">
        <v>1</v>
      </c>
      <c r="I376" s="195"/>
      <c r="J376" s="13"/>
      <c r="K376" s="13"/>
      <c r="L376" s="191"/>
      <c r="M376" s="196"/>
      <c r="N376" s="197"/>
      <c r="O376" s="197"/>
      <c r="P376" s="197"/>
      <c r="Q376" s="197"/>
      <c r="R376" s="197"/>
      <c r="S376" s="197"/>
      <c r="T376" s="19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2" t="s">
        <v>234</v>
      </c>
      <c r="AU376" s="192" t="s">
        <v>90</v>
      </c>
      <c r="AV376" s="13" t="s">
        <v>90</v>
      </c>
      <c r="AW376" s="13" t="s">
        <v>42</v>
      </c>
      <c r="AX376" s="13" t="s">
        <v>88</v>
      </c>
      <c r="AY376" s="192" t="s">
        <v>126</v>
      </c>
    </row>
    <row r="377" s="2" customFormat="1" ht="24.15" customHeight="1">
      <c r="A377" s="40"/>
      <c r="B377" s="166"/>
      <c r="C377" s="167" t="s">
        <v>660</v>
      </c>
      <c r="D377" s="167" t="s">
        <v>129</v>
      </c>
      <c r="E377" s="168" t="s">
        <v>681</v>
      </c>
      <c r="F377" s="169" t="s">
        <v>682</v>
      </c>
      <c r="G377" s="170" t="s">
        <v>423</v>
      </c>
      <c r="H377" s="171">
        <v>5</v>
      </c>
      <c r="I377" s="172"/>
      <c r="J377" s="173">
        <f>ROUND(I377*H377,2)</f>
        <v>0</v>
      </c>
      <c r="K377" s="169" t="s">
        <v>133</v>
      </c>
      <c r="L377" s="41"/>
      <c r="M377" s="174" t="s">
        <v>3</v>
      </c>
      <c r="N377" s="175" t="s">
        <v>51</v>
      </c>
      <c r="O377" s="74"/>
      <c r="P377" s="176">
        <f>O377*H377</f>
        <v>0</v>
      </c>
      <c r="Q377" s="176">
        <v>0.00016000000000000001</v>
      </c>
      <c r="R377" s="176">
        <f>Q377*H377</f>
        <v>0.00080000000000000004</v>
      </c>
      <c r="S377" s="176">
        <v>0</v>
      </c>
      <c r="T377" s="177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178" t="s">
        <v>148</v>
      </c>
      <c r="AT377" s="178" t="s">
        <v>129</v>
      </c>
      <c r="AU377" s="178" t="s">
        <v>90</v>
      </c>
      <c r="AY377" s="20" t="s">
        <v>126</v>
      </c>
      <c r="BE377" s="179">
        <f>IF(N377="základní",J377,0)</f>
        <v>0</v>
      </c>
      <c r="BF377" s="179">
        <f>IF(N377="snížená",J377,0)</f>
        <v>0</v>
      </c>
      <c r="BG377" s="179">
        <f>IF(N377="zákl. přenesená",J377,0)</f>
        <v>0</v>
      </c>
      <c r="BH377" s="179">
        <f>IF(N377="sníž. přenesená",J377,0)</f>
        <v>0</v>
      </c>
      <c r="BI377" s="179">
        <f>IF(N377="nulová",J377,0)</f>
        <v>0</v>
      </c>
      <c r="BJ377" s="20" t="s">
        <v>88</v>
      </c>
      <c r="BK377" s="179">
        <f>ROUND(I377*H377,2)</f>
        <v>0</v>
      </c>
      <c r="BL377" s="20" t="s">
        <v>148</v>
      </c>
      <c r="BM377" s="178" t="s">
        <v>683</v>
      </c>
    </row>
    <row r="378" s="2" customFormat="1">
      <c r="A378" s="40"/>
      <c r="B378" s="41"/>
      <c r="C378" s="40"/>
      <c r="D378" s="180" t="s">
        <v>136</v>
      </c>
      <c r="E378" s="40"/>
      <c r="F378" s="181" t="s">
        <v>684</v>
      </c>
      <c r="G378" s="40"/>
      <c r="H378" s="40"/>
      <c r="I378" s="182"/>
      <c r="J378" s="40"/>
      <c r="K378" s="40"/>
      <c r="L378" s="41"/>
      <c r="M378" s="183"/>
      <c r="N378" s="184"/>
      <c r="O378" s="74"/>
      <c r="P378" s="74"/>
      <c r="Q378" s="74"/>
      <c r="R378" s="74"/>
      <c r="S378" s="74"/>
      <c r="T378" s="75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20" t="s">
        <v>136</v>
      </c>
      <c r="AU378" s="20" t="s">
        <v>90</v>
      </c>
    </row>
    <row r="379" s="2" customFormat="1">
      <c r="A379" s="40"/>
      <c r="B379" s="41"/>
      <c r="C379" s="40"/>
      <c r="D379" s="185" t="s">
        <v>137</v>
      </c>
      <c r="E379" s="40"/>
      <c r="F379" s="186" t="s">
        <v>685</v>
      </c>
      <c r="G379" s="40"/>
      <c r="H379" s="40"/>
      <c r="I379" s="182"/>
      <c r="J379" s="40"/>
      <c r="K379" s="40"/>
      <c r="L379" s="41"/>
      <c r="M379" s="183"/>
      <c r="N379" s="184"/>
      <c r="O379" s="74"/>
      <c r="P379" s="74"/>
      <c r="Q379" s="74"/>
      <c r="R379" s="74"/>
      <c r="S379" s="74"/>
      <c r="T379" s="75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20" t="s">
        <v>137</v>
      </c>
      <c r="AU379" s="20" t="s">
        <v>90</v>
      </c>
    </row>
    <row r="380" s="13" customFormat="1">
      <c r="A380" s="13"/>
      <c r="B380" s="191"/>
      <c r="C380" s="13"/>
      <c r="D380" s="180" t="s">
        <v>234</v>
      </c>
      <c r="E380" s="192" t="s">
        <v>3</v>
      </c>
      <c r="F380" s="193" t="s">
        <v>969</v>
      </c>
      <c r="G380" s="13"/>
      <c r="H380" s="194">
        <v>5</v>
      </c>
      <c r="I380" s="195"/>
      <c r="J380" s="13"/>
      <c r="K380" s="13"/>
      <c r="L380" s="191"/>
      <c r="M380" s="196"/>
      <c r="N380" s="197"/>
      <c r="O380" s="197"/>
      <c r="P380" s="197"/>
      <c r="Q380" s="197"/>
      <c r="R380" s="197"/>
      <c r="S380" s="197"/>
      <c r="T380" s="19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2" t="s">
        <v>234</v>
      </c>
      <c r="AU380" s="192" t="s">
        <v>90</v>
      </c>
      <c r="AV380" s="13" t="s">
        <v>90</v>
      </c>
      <c r="AW380" s="13" t="s">
        <v>42</v>
      </c>
      <c r="AX380" s="13" t="s">
        <v>88</v>
      </c>
      <c r="AY380" s="192" t="s">
        <v>126</v>
      </c>
    </row>
    <row r="381" s="2" customFormat="1" ht="16.5" customHeight="1">
      <c r="A381" s="40"/>
      <c r="B381" s="166"/>
      <c r="C381" s="167" t="s">
        <v>666</v>
      </c>
      <c r="D381" s="167" t="s">
        <v>129</v>
      </c>
      <c r="E381" s="168" t="s">
        <v>688</v>
      </c>
      <c r="F381" s="169" t="s">
        <v>689</v>
      </c>
      <c r="G381" s="170" t="s">
        <v>260</v>
      </c>
      <c r="H381" s="171">
        <v>123.90000000000001</v>
      </c>
      <c r="I381" s="172"/>
      <c r="J381" s="173">
        <f>ROUND(I381*H381,2)</f>
        <v>0</v>
      </c>
      <c r="K381" s="169" t="s">
        <v>133</v>
      </c>
      <c r="L381" s="41"/>
      <c r="M381" s="174" t="s">
        <v>3</v>
      </c>
      <c r="N381" s="175" t="s">
        <v>51</v>
      </c>
      <c r="O381" s="74"/>
      <c r="P381" s="176">
        <f>O381*H381</f>
        <v>0</v>
      </c>
      <c r="Q381" s="176">
        <v>0.00020000000000000001</v>
      </c>
      <c r="R381" s="176">
        <f>Q381*H381</f>
        <v>0.024780000000000003</v>
      </c>
      <c r="S381" s="176">
        <v>0</v>
      </c>
      <c r="T381" s="177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178" t="s">
        <v>148</v>
      </c>
      <c r="AT381" s="178" t="s">
        <v>129</v>
      </c>
      <c r="AU381" s="178" t="s">
        <v>90</v>
      </c>
      <c r="AY381" s="20" t="s">
        <v>126</v>
      </c>
      <c r="BE381" s="179">
        <f>IF(N381="základní",J381,0)</f>
        <v>0</v>
      </c>
      <c r="BF381" s="179">
        <f>IF(N381="snížená",J381,0)</f>
        <v>0</v>
      </c>
      <c r="BG381" s="179">
        <f>IF(N381="zákl. přenesená",J381,0)</f>
        <v>0</v>
      </c>
      <c r="BH381" s="179">
        <f>IF(N381="sníž. přenesená",J381,0)</f>
        <v>0</v>
      </c>
      <c r="BI381" s="179">
        <f>IF(N381="nulová",J381,0)</f>
        <v>0</v>
      </c>
      <c r="BJ381" s="20" t="s">
        <v>88</v>
      </c>
      <c r="BK381" s="179">
        <f>ROUND(I381*H381,2)</f>
        <v>0</v>
      </c>
      <c r="BL381" s="20" t="s">
        <v>148</v>
      </c>
      <c r="BM381" s="178" t="s">
        <v>690</v>
      </c>
    </row>
    <row r="382" s="2" customFormat="1">
      <c r="A382" s="40"/>
      <c r="B382" s="41"/>
      <c r="C382" s="40"/>
      <c r="D382" s="180" t="s">
        <v>136</v>
      </c>
      <c r="E382" s="40"/>
      <c r="F382" s="181" t="s">
        <v>691</v>
      </c>
      <c r="G382" s="40"/>
      <c r="H382" s="40"/>
      <c r="I382" s="182"/>
      <c r="J382" s="40"/>
      <c r="K382" s="40"/>
      <c r="L382" s="41"/>
      <c r="M382" s="183"/>
      <c r="N382" s="184"/>
      <c r="O382" s="74"/>
      <c r="P382" s="74"/>
      <c r="Q382" s="74"/>
      <c r="R382" s="74"/>
      <c r="S382" s="74"/>
      <c r="T382" s="75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20" t="s">
        <v>136</v>
      </c>
      <c r="AU382" s="20" t="s">
        <v>90</v>
      </c>
    </row>
    <row r="383" s="2" customFormat="1">
      <c r="A383" s="40"/>
      <c r="B383" s="41"/>
      <c r="C383" s="40"/>
      <c r="D383" s="185" t="s">
        <v>137</v>
      </c>
      <c r="E383" s="40"/>
      <c r="F383" s="186" t="s">
        <v>692</v>
      </c>
      <c r="G383" s="40"/>
      <c r="H383" s="40"/>
      <c r="I383" s="182"/>
      <c r="J383" s="40"/>
      <c r="K383" s="40"/>
      <c r="L383" s="41"/>
      <c r="M383" s="183"/>
      <c r="N383" s="184"/>
      <c r="O383" s="74"/>
      <c r="P383" s="74"/>
      <c r="Q383" s="74"/>
      <c r="R383" s="74"/>
      <c r="S383" s="74"/>
      <c r="T383" s="75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20" t="s">
        <v>137</v>
      </c>
      <c r="AU383" s="20" t="s">
        <v>90</v>
      </c>
    </row>
    <row r="384" s="13" customFormat="1">
      <c r="A384" s="13"/>
      <c r="B384" s="191"/>
      <c r="C384" s="13"/>
      <c r="D384" s="180" t="s">
        <v>234</v>
      </c>
      <c r="E384" s="192" t="s">
        <v>3</v>
      </c>
      <c r="F384" s="193" t="s">
        <v>881</v>
      </c>
      <c r="G384" s="13"/>
      <c r="H384" s="194">
        <v>118</v>
      </c>
      <c r="I384" s="195"/>
      <c r="J384" s="13"/>
      <c r="K384" s="13"/>
      <c r="L384" s="191"/>
      <c r="M384" s="196"/>
      <c r="N384" s="197"/>
      <c r="O384" s="197"/>
      <c r="P384" s="197"/>
      <c r="Q384" s="197"/>
      <c r="R384" s="197"/>
      <c r="S384" s="197"/>
      <c r="T384" s="19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2" t="s">
        <v>234</v>
      </c>
      <c r="AU384" s="192" t="s">
        <v>90</v>
      </c>
      <c r="AV384" s="13" t="s">
        <v>90</v>
      </c>
      <c r="AW384" s="13" t="s">
        <v>42</v>
      </c>
      <c r="AX384" s="13" t="s">
        <v>88</v>
      </c>
      <c r="AY384" s="192" t="s">
        <v>126</v>
      </c>
    </row>
    <row r="385" s="13" customFormat="1">
      <c r="A385" s="13"/>
      <c r="B385" s="191"/>
      <c r="C385" s="13"/>
      <c r="D385" s="180" t="s">
        <v>234</v>
      </c>
      <c r="E385" s="13"/>
      <c r="F385" s="193" t="s">
        <v>970</v>
      </c>
      <c r="G385" s="13"/>
      <c r="H385" s="194">
        <v>123.90000000000001</v>
      </c>
      <c r="I385" s="195"/>
      <c r="J385" s="13"/>
      <c r="K385" s="13"/>
      <c r="L385" s="191"/>
      <c r="M385" s="196"/>
      <c r="N385" s="197"/>
      <c r="O385" s="197"/>
      <c r="P385" s="197"/>
      <c r="Q385" s="197"/>
      <c r="R385" s="197"/>
      <c r="S385" s="197"/>
      <c r="T385" s="19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2" t="s">
        <v>234</v>
      </c>
      <c r="AU385" s="192" t="s">
        <v>90</v>
      </c>
      <c r="AV385" s="13" t="s">
        <v>90</v>
      </c>
      <c r="AW385" s="13" t="s">
        <v>4</v>
      </c>
      <c r="AX385" s="13" t="s">
        <v>88</v>
      </c>
      <c r="AY385" s="192" t="s">
        <v>126</v>
      </c>
    </row>
    <row r="386" s="2" customFormat="1" ht="24.15" customHeight="1">
      <c r="A386" s="40"/>
      <c r="B386" s="166"/>
      <c r="C386" s="167" t="s">
        <v>672</v>
      </c>
      <c r="D386" s="167" t="s">
        <v>129</v>
      </c>
      <c r="E386" s="168" t="s">
        <v>696</v>
      </c>
      <c r="F386" s="169" t="s">
        <v>697</v>
      </c>
      <c r="G386" s="170" t="s">
        <v>260</v>
      </c>
      <c r="H386" s="171">
        <v>236</v>
      </c>
      <c r="I386" s="172"/>
      <c r="J386" s="173">
        <f>ROUND(I386*H386,2)</f>
        <v>0</v>
      </c>
      <c r="K386" s="169" t="s">
        <v>133</v>
      </c>
      <c r="L386" s="41"/>
      <c r="M386" s="174" t="s">
        <v>3</v>
      </c>
      <c r="N386" s="175" t="s">
        <v>51</v>
      </c>
      <c r="O386" s="74"/>
      <c r="P386" s="176">
        <f>O386*H386</f>
        <v>0</v>
      </c>
      <c r="Q386" s="176">
        <v>6.9999999999999994E-05</v>
      </c>
      <c r="R386" s="176">
        <f>Q386*H386</f>
        <v>0.01652</v>
      </c>
      <c r="S386" s="176">
        <v>0</v>
      </c>
      <c r="T386" s="177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178" t="s">
        <v>148</v>
      </c>
      <c r="AT386" s="178" t="s">
        <v>129</v>
      </c>
      <c r="AU386" s="178" t="s">
        <v>90</v>
      </c>
      <c r="AY386" s="20" t="s">
        <v>126</v>
      </c>
      <c r="BE386" s="179">
        <f>IF(N386="základní",J386,0)</f>
        <v>0</v>
      </c>
      <c r="BF386" s="179">
        <f>IF(N386="snížená",J386,0)</f>
        <v>0</v>
      </c>
      <c r="BG386" s="179">
        <f>IF(N386="zákl. přenesená",J386,0)</f>
        <v>0</v>
      </c>
      <c r="BH386" s="179">
        <f>IF(N386="sníž. přenesená",J386,0)</f>
        <v>0</v>
      </c>
      <c r="BI386" s="179">
        <f>IF(N386="nulová",J386,0)</f>
        <v>0</v>
      </c>
      <c r="BJ386" s="20" t="s">
        <v>88</v>
      </c>
      <c r="BK386" s="179">
        <f>ROUND(I386*H386,2)</f>
        <v>0</v>
      </c>
      <c r="BL386" s="20" t="s">
        <v>148</v>
      </c>
      <c r="BM386" s="178" t="s">
        <v>698</v>
      </c>
    </row>
    <row r="387" s="2" customFormat="1">
      <c r="A387" s="40"/>
      <c r="B387" s="41"/>
      <c r="C387" s="40"/>
      <c r="D387" s="180" t="s">
        <v>136</v>
      </c>
      <c r="E387" s="40"/>
      <c r="F387" s="181" t="s">
        <v>699</v>
      </c>
      <c r="G387" s="40"/>
      <c r="H387" s="40"/>
      <c r="I387" s="182"/>
      <c r="J387" s="40"/>
      <c r="K387" s="40"/>
      <c r="L387" s="41"/>
      <c r="M387" s="183"/>
      <c r="N387" s="184"/>
      <c r="O387" s="74"/>
      <c r="P387" s="74"/>
      <c r="Q387" s="74"/>
      <c r="R387" s="74"/>
      <c r="S387" s="74"/>
      <c r="T387" s="75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20" t="s">
        <v>136</v>
      </c>
      <c r="AU387" s="20" t="s">
        <v>90</v>
      </c>
    </row>
    <row r="388" s="2" customFormat="1">
      <c r="A388" s="40"/>
      <c r="B388" s="41"/>
      <c r="C388" s="40"/>
      <c r="D388" s="185" t="s">
        <v>137</v>
      </c>
      <c r="E388" s="40"/>
      <c r="F388" s="186" t="s">
        <v>700</v>
      </c>
      <c r="G388" s="40"/>
      <c r="H388" s="40"/>
      <c r="I388" s="182"/>
      <c r="J388" s="40"/>
      <c r="K388" s="40"/>
      <c r="L388" s="41"/>
      <c r="M388" s="183"/>
      <c r="N388" s="184"/>
      <c r="O388" s="74"/>
      <c r="P388" s="74"/>
      <c r="Q388" s="74"/>
      <c r="R388" s="74"/>
      <c r="S388" s="74"/>
      <c r="T388" s="75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20" t="s">
        <v>137</v>
      </c>
      <c r="AU388" s="20" t="s">
        <v>90</v>
      </c>
    </row>
    <row r="389" s="13" customFormat="1">
      <c r="A389" s="13"/>
      <c r="B389" s="191"/>
      <c r="C389" s="13"/>
      <c r="D389" s="180" t="s">
        <v>234</v>
      </c>
      <c r="E389" s="192" t="s">
        <v>3</v>
      </c>
      <c r="F389" s="193" t="s">
        <v>971</v>
      </c>
      <c r="G389" s="13"/>
      <c r="H389" s="194">
        <v>236</v>
      </c>
      <c r="I389" s="195"/>
      <c r="J389" s="13"/>
      <c r="K389" s="13"/>
      <c r="L389" s="191"/>
      <c r="M389" s="196"/>
      <c r="N389" s="197"/>
      <c r="O389" s="197"/>
      <c r="P389" s="197"/>
      <c r="Q389" s="197"/>
      <c r="R389" s="197"/>
      <c r="S389" s="197"/>
      <c r="T389" s="19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2" t="s">
        <v>234</v>
      </c>
      <c r="AU389" s="192" t="s">
        <v>90</v>
      </c>
      <c r="AV389" s="13" t="s">
        <v>90</v>
      </c>
      <c r="AW389" s="13" t="s">
        <v>42</v>
      </c>
      <c r="AX389" s="13" t="s">
        <v>88</v>
      </c>
      <c r="AY389" s="192" t="s">
        <v>126</v>
      </c>
    </row>
    <row r="390" s="2" customFormat="1" ht="16.5" customHeight="1">
      <c r="A390" s="40"/>
      <c r="B390" s="166"/>
      <c r="C390" s="167" t="s">
        <v>676</v>
      </c>
      <c r="D390" s="167" t="s">
        <v>129</v>
      </c>
      <c r="E390" s="168" t="s">
        <v>703</v>
      </c>
      <c r="F390" s="169" t="s">
        <v>704</v>
      </c>
      <c r="G390" s="170" t="s">
        <v>423</v>
      </c>
      <c r="H390" s="171">
        <v>7</v>
      </c>
      <c r="I390" s="172"/>
      <c r="J390" s="173">
        <f>ROUND(I390*H390,2)</f>
        <v>0</v>
      </c>
      <c r="K390" s="169" t="s">
        <v>3</v>
      </c>
      <c r="L390" s="41"/>
      <c r="M390" s="174" t="s">
        <v>3</v>
      </c>
      <c r="N390" s="175" t="s">
        <v>51</v>
      </c>
      <c r="O390" s="74"/>
      <c r="P390" s="176">
        <f>O390*H390</f>
        <v>0</v>
      </c>
      <c r="Q390" s="176">
        <v>0</v>
      </c>
      <c r="R390" s="176">
        <f>Q390*H390</f>
        <v>0</v>
      </c>
      <c r="S390" s="176">
        <v>0</v>
      </c>
      <c r="T390" s="17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178" t="s">
        <v>148</v>
      </c>
      <c r="AT390" s="178" t="s">
        <v>129</v>
      </c>
      <c r="AU390" s="178" t="s">
        <v>90</v>
      </c>
      <c r="AY390" s="20" t="s">
        <v>126</v>
      </c>
      <c r="BE390" s="179">
        <f>IF(N390="základní",J390,0)</f>
        <v>0</v>
      </c>
      <c r="BF390" s="179">
        <f>IF(N390="snížená",J390,0)</f>
        <v>0</v>
      </c>
      <c r="BG390" s="179">
        <f>IF(N390="zákl. přenesená",J390,0)</f>
        <v>0</v>
      </c>
      <c r="BH390" s="179">
        <f>IF(N390="sníž. přenesená",J390,0)</f>
        <v>0</v>
      </c>
      <c r="BI390" s="179">
        <f>IF(N390="nulová",J390,0)</f>
        <v>0</v>
      </c>
      <c r="BJ390" s="20" t="s">
        <v>88</v>
      </c>
      <c r="BK390" s="179">
        <f>ROUND(I390*H390,2)</f>
        <v>0</v>
      </c>
      <c r="BL390" s="20" t="s">
        <v>148</v>
      </c>
      <c r="BM390" s="178" t="s">
        <v>705</v>
      </c>
    </row>
    <row r="391" s="2" customFormat="1">
      <c r="A391" s="40"/>
      <c r="B391" s="41"/>
      <c r="C391" s="40"/>
      <c r="D391" s="180" t="s">
        <v>136</v>
      </c>
      <c r="E391" s="40"/>
      <c r="F391" s="181" t="s">
        <v>704</v>
      </c>
      <c r="G391" s="40"/>
      <c r="H391" s="40"/>
      <c r="I391" s="182"/>
      <c r="J391" s="40"/>
      <c r="K391" s="40"/>
      <c r="L391" s="41"/>
      <c r="M391" s="183"/>
      <c r="N391" s="184"/>
      <c r="O391" s="74"/>
      <c r="P391" s="74"/>
      <c r="Q391" s="74"/>
      <c r="R391" s="74"/>
      <c r="S391" s="74"/>
      <c r="T391" s="75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20" t="s">
        <v>136</v>
      </c>
      <c r="AU391" s="20" t="s">
        <v>90</v>
      </c>
    </row>
    <row r="392" s="13" customFormat="1">
      <c r="A392" s="13"/>
      <c r="B392" s="191"/>
      <c r="C392" s="13"/>
      <c r="D392" s="180" t="s">
        <v>234</v>
      </c>
      <c r="E392" s="192" t="s">
        <v>3</v>
      </c>
      <c r="F392" s="193" t="s">
        <v>164</v>
      </c>
      <c r="G392" s="13"/>
      <c r="H392" s="194">
        <v>7</v>
      </c>
      <c r="I392" s="195"/>
      <c r="J392" s="13"/>
      <c r="K392" s="13"/>
      <c r="L392" s="191"/>
      <c r="M392" s="196"/>
      <c r="N392" s="197"/>
      <c r="O392" s="197"/>
      <c r="P392" s="197"/>
      <c r="Q392" s="197"/>
      <c r="R392" s="197"/>
      <c r="S392" s="197"/>
      <c r="T392" s="19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2" t="s">
        <v>234</v>
      </c>
      <c r="AU392" s="192" t="s">
        <v>90</v>
      </c>
      <c r="AV392" s="13" t="s">
        <v>90</v>
      </c>
      <c r="AW392" s="13" t="s">
        <v>42</v>
      </c>
      <c r="AX392" s="13" t="s">
        <v>88</v>
      </c>
      <c r="AY392" s="192" t="s">
        <v>126</v>
      </c>
    </row>
    <row r="393" s="2" customFormat="1" ht="16.5" customHeight="1">
      <c r="A393" s="40"/>
      <c r="B393" s="166"/>
      <c r="C393" s="167" t="s">
        <v>680</v>
      </c>
      <c r="D393" s="167" t="s">
        <v>129</v>
      </c>
      <c r="E393" s="168" t="s">
        <v>707</v>
      </c>
      <c r="F393" s="169" t="s">
        <v>708</v>
      </c>
      <c r="G393" s="170" t="s">
        <v>132</v>
      </c>
      <c r="H393" s="171">
        <v>1</v>
      </c>
      <c r="I393" s="172"/>
      <c r="J393" s="173">
        <f>ROUND(I393*H393,2)</f>
        <v>0</v>
      </c>
      <c r="K393" s="169" t="s">
        <v>3</v>
      </c>
      <c r="L393" s="41"/>
      <c r="M393" s="174" t="s">
        <v>3</v>
      </c>
      <c r="N393" s="175" t="s">
        <v>51</v>
      </c>
      <c r="O393" s="74"/>
      <c r="P393" s="176">
        <f>O393*H393</f>
        <v>0</v>
      </c>
      <c r="Q393" s="176">
        <v>0</v>
      </c>
      <c r="R393" s="176">
        <f>Q393*H393</f>
        <v>0</v>
      </c>
      <c r="S393" s="176">
        <v>0</v>
      </c>
      <c r="T393" s="17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178" t="s">
        <v>148</v>
      </c>
      <c r="AT393" s="178" t="s">
        <v>129</v>
      </c>
      <c r="AU393" s="178" t="s">
        <v>90</v>
      </c>
      <c r="AY393" s="20" t="s">
        <v>126</v>
      </c>
      <c r="BE393" s="179">
        <f>IF(N393="základní",J393,0)</f>
        <v>0</v>
      </c>
      <c r="BF393" s="179">
        <f>IF(N393="snížená",J393,0)</f>
        <v>0</v>
      </c>
      <c r="BG393" s="179">
        <f>IF(N393="zákl. přenesená",J393,0)</f>
        <v>0</v>
      </c>
      <c r="BH393" s="179">
        <f>IF(N393="sníž. přenesená",J393,0)</f>
        <v>0</v>
      </c>
      <c r="BI393" s="179">
        <f>IF(N393="nulová",J393,0)</f>
        <v>0</v>
      </c>
      <c r="BJ393" s="20" t="s">
        <v>88</v>
      </c>
      <c r="BK393" s="179">
        <f>ROUND(I393*H393,2)</f>
        <v>0</v>
      </c>
      <c r="BL393" s="20" t="s">
        <v>148</v>
      </c>
      <c r="BM393" s="178" t="s">
        <v>709</v>
      </c>
    </row>
    <row r="394" s="2" customFormat="1">
      <c r="A394" s="40"/>
      <c r="B394" s="41"/>
      <c r="C394" s="40"/>
      <c r="D394" s="180" t="s">
        <v>136</v>
      </c>
      <c r="E394" s="40"/>
      <c r="F394" s="181" t="s">
        <v>708</v>
      </c>
      <c r="G394" s="40"/>
      <c r="H394" s="40"/>
      <c r="I394" s="182"/>
      <c r="J394" s="40"/>
      <c r="K394" s="40"/>
      <c r="L394" s="41"/>
      <c r="M394" s="183"/>
      <c r="N394" s="184"/>
      <c r="O394" s="74"/>
      <c r="P394" s="74"/>
      <c r="Q394" s="74"/>
      <c r="R394" s="74"/>
      <c r="S394" s="74"/>
      <c r="T394" s="75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20" t="s">
        <v>136</v>
      </c>
      <c r="AU394" s="20" t="s">
        <v>90</v>
      </c>
    </row>
    <row r="395" s="15" customFormat="1">
      <c r="A395" s="15"/>
      <c r="B395" s="217"/>
      <c r="C395" s="15"/>
      <c r="D395" s="180" t="s">
        <v>234</v>
      </c>
      <c r="E395" s="218" t="s">
        <v>3</v>
      </c>
      <c r="F395" s="219" t="s">
        <v>710</v>
      </c>
      <c r="G395" s="15"/>
      <c r="H395" s="218" t="s">
        <v>3</v>
      </c>
      <c r="I395" s="220"/>
      <c r="J395" s="15"/>
      <c r="K395" s="15"/>
      <c r="L395" s="217"/>
      <c r="M395" s="221"/>
      <c r="N395" s="222"/>
      <c r="O395" s="222"/>
      <c r="P395" s="222"/>
      <c r="Q395" s="222"/>
      <c r="R395" s="222"/>
      <c r="S395" s="222"/>
      <c r="T395" s="22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8" t="s">
        <v>234</v>
      </c>
      <c r="AU395" s="218" t="s">
        <v>90</v>
      </c>
      <c r="AV395" s="15" t="s">
        <v>88</v>
      </c>
      <c r="AW395" s="15" t="s">
        <v>42</v>
      </c>
      <c r="AX395" s="15" t="s">
        <v>80</v>
      </c>
      <c r="AY395" s="218" t="s">
        <v>126</v>
      </c>
    </row>
    <row r="396" s="15" customFormat="1">
      <c r="A396" s="15"/>
      <c r="B396" s="217"/>
      <c r="C396" s="15"/>
      <c r="D396" s="180" t="s">
        <v>234</v>
      </c>
      <c r="E396" s="218" t="s">
        <v>3</v>
      </c>
      <c r="F396" s="219" t="s">
        <v>711</v>
      </c>
      <c r="G396" s="15"/>
      <c r="H396" s="218" t="s">
        <v>3</v>
      </c>
      <c r="I396" s="220"/>
      <c r="J396" s="15"/>
      <c r="K396" s="15"/>
      <c r="L396" s="217"/>
      <c r="M396" s="221"/>
      <c r="N396" s="222"/>
      <c r="O396" s="222"/>
      <c r="P396" s="222"/>
      <c r="Q396" s="222"/>
      <c r="R396" s="222"/>
      <c r="S396" s="222"/>
      <c r="T396" s="22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18" t="s">
        <v>234</v>
      </c>
      <c r="AU396" s="218" t="s">
        <v>90</v>
      </c>
      <c r="AV396" s="15" t="s">
        <v>88</v>
      </c>
      <c r="AW396" s="15" t="s">
        <v>42</v>
      </c>
      <c r="AX396" s="15" t="s">
        <v>80</v>
      </c>
      <c r="AY396" s="218" t="s">
        <v>126</v>
      </c>
    </row>
    <row r="397" s="15" customFormat="1">
      <c r="A397" s="15"/>
      <c r="B397" s="217"/>
      <c r="C397" s="15"/>
      <c r="D397" s="180" t="s">
        <v>234</v>
      </c>
      <c r="E397" s="218" t="s">
        <v>3</v>
      </c>
      <c r="F397" s="219" t="s">
        <v>712</v>
      </c>
      <c r="G397" s="15"/>
      <c r="H397" s="218" t="s">
        <v>3</v>
      </c>
      <c r="I397" s="220"/>
      <c r="J397" s="15"/>
      <c r="K397" s="15"/>
      <c r="L397" s="217"/>
      <c r="M397" s="221"/>
      <c r="N397" s="222"/>
      <c r="O397" s="222"/>
      <c r="P397" s="222"/>
      <c r="Q397" s="222"/>
      <c r="R397" s="222"/>
      <c r="S397" s="222"/>
      <c r="T397" s="22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18" t="s">
        <v>234</v>
      </c>
      <c r="AU397" s="218" t="s">
        <v>90</v>
      </c>
      <c r="AV397" s="15" t="s">
        <v>88</v>
      </c>
      <c r="AW397" s="15" t="s">
        <v>42</v>
      </c>
      <c r="AX397" s="15" t="s">
        <v>80</v>
      </c>
      <c r="AY397" s="218" t="s">
        <v>126</v>
      </c>
    </row>
    <row r="398" s="15" customFormat="1">
      <c r="A398" s="15"/>
      <c r="B398" s="217"/>
      <c r="C398" s="15"/>
      <c r="D398" s="180" t="s">
        <v>234</v>
      </c>
      <c r="E398" s="218" t="s">
        <v>3</v>
      </c>
      <c r="F398" s="219" t="s">
        <v>713</v>
      </c>
      <c r="G398" s="15"/>
      <c r="H398" s="218" t="s">
        <v>3</v>
      </c>
      <c r="I398" s="220"/>
      <c r="J398" s="15"/>
      <c r="K398" s="15"/>
      <c r="L398" s="217"/>
      <c r="M398" s="221"/>
      <c r="N398" s="222"/>
      <c r="O398" s="222"/>
      <c r="P398" s="222"/>
      <c r="Q398" s="222"/>
      <c r="R398" s="222"/>
      <c r="S398" s="222"/>
      <c r="T398" s="22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8" t="s">
        <v>234</v>
      </c>
      <c r="AU398" s="218" t="s">
        <v>90</v>
      </c>
      <c r="AV398" s="15" t="s">
        <v>88</v>
      </c>
      <c r="AW398" s="15" t="s">
        <v>42</v>
      </c>
      <c r="AX398" s="15" t="s">
        <v>80</v>
      </c>
      <c r="AY398" s="218" t="s">
        <v>126</v>
      </c>
    </row>
    <row r="399" s="15" customFormat="1">
      <c r="A399" s="15"/>
      <c r="B399" s="217"/>
      <c r="C399" s="15"/>
      <c r="D399" s="180" t="s">
        <v>234</v>
      </c>
      <c r="E399" s="218" t="s">
        <v>3</v>
      </c>
      <c r="F399" s="219" t="s">
        <v>714</v>
      </c>
      <c r="G399" s="15"/>
      <c r="H399" s="218" t="s">
        <v>3</v>
      </c>
      <c r="I399" s="220"/>
      <c r="J399" s="15"/>
      <c r="K399" s="15"/>
      <c r="L399" s="217"/>
      <c r="M399" s="221"/>
      <c r="N399" s="222"/>
      <c r="O399" s="222"/>
      <c r="P399" s="222"/>
      <c r="Q399" s="222"/>
      <c r="R399" s="222"/>
      <c r="S399" s="222"/>
      <c r="T399" s="22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18" t="s">
        <v>234</v>
      </c>
      <c r="AU399" s="218" t="s">
        <v>90</v>
      </c>
      <c r="AV399" s="15" t="s">
        <v>88</v>
      </c>
      <c r="AW399" s="15" t="s">
        <v>42</v>
      </c>
      <c r="AX399" s="15" t="s">
        <v>80</v>
      </c>
      <c r="AY399" s="218" t="s">
        <v>126</v>
      </c>
    </row>
    <row r="400" s="13" customFormat="1">
      <c r="A400" s="13"/>
      <c r="B400" s="191"/>
      <c r="C400" s="13"/>
      <c r="D400" s="180" t="s">
        <v>234</v>
      </c>
      <c r="E400" s="192" t="s">
        <v>3</v>
      </c>
      <c r="F400" s="193" t="s">
        <v>88</v>
      </c>
      <c r="G400" s="13"/>
      <c r="H400" s="194">
        <v>1</v>
      </c>
      <c r="I400" s="195"/>
      <c r="J400" s="13"/>
      <c r="K400" s="13"/>
      <c r="L400" s="191"/>
      <c r="M400" s="196"/>
      <c r="N400" s="197"/>
      <c r="O400" s="197"/>
      <c r="P400" s="197"/>
      <c r="Q400" s="197"/>
      <c r="R400" s="197"/>
      <c r="S400" s="197"/>
      <c r="T400" s="19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2" t="s">
        <v>234</v>
      </c>
      <c r="AU400" s="192" t="s">
        <v>90</v>
      </c>
      <c r="AV400" s="13" t="s">
        <v>90</v>
      </c>
      <c r="AW400" s="13" t="s">
        <v>42</v>
      </c>
      <c r="AX400" s="13" t="s">
        <v>88</v>
      </c>
      <c r="AY400" s="192" t="s">
        <v>126</v>
      </c>
    </row>
    <row r="401" s="12" customFormat="1" ht="22.8" customHeight="1">
      <c r="A401" s="12"/>
      <c r="B401" s="153"/>
      <c r="C401" s="12"/>
      <c r="D401" s="154" t="s">
        <v>79</v>
      </c>
      <c r="E401" s="164" t="s">
        <v>825</v>
      </c>
      <c r="F401" s="164" t="s">
        <v>826</v>
      </c>
      <c r="G401" s="12"/>
      <c r="H401" s="12"/>
      <c r="I401" s="156"/>
      <c r="J401" s="165">
        <f>BK401</f>
        <v>0</v>
      </c>
      <c r="K401" s="12"/>
      <c r="L401" s="153"/>
      <c r="M401" s="158"/>
      <c r="N401" s="159"/>
      <c r="O401" s="159"/>
      <c r="P401" s="160">
        <f>SUM(P402:P404)</f>
        <v>0</v>
      </c>
      <c r="Q401" s="159"/>
      <c r="R401" s="160">
        <f>SUM(R402:R404)</f>
        <v>0</v>
      </c>
      <c r="S401" s="159"/>
      <c r="T401" s="161">
        <f>SUM(T402:T404)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54" t="s">
        <v>88</v>
      </c>
      <c r="AT401" s="162" t="s">
        <v>79</v>
      </c>
      <c r="AU401" s="162" t="s">
        <v>88</v>
      </c>
      <c r="AY401" s="154" t="s">
        <v>126</v>
      </c>
      <c r="BK401" s="163">
        <f>SUM(BK402:BK404)</f>
        <v>0</v>
      </c>
    </row>
    <row r="402" s="2" customFormat="1" ht="24.15" customHeight="1">
      <c r="A402" s="40"/>
      <c r="B402" s="166"/>
      <c r="C402" s="167" t="s">
        <v>687</v>
      </c>
      <c r="D402" s="167" t="s">
        <v>129</v>
      </c>
      <c r="E402" s="168" t="s">
        <v>828</v>
      </c>
      <c r="F402" s="169" t="s">
        <v>829</v>
      </c>
      <c r="G402" s="170" t="s">
        <v>390</v>
      </c>
      <c r="H402" s="171">
        <v>144.607</v>
      </c>
      <c r="I402" s="172"/>
      <c r="J402" s="173">
        <f>ROUND(I402*H402,2)</f>
        <v>0</v>
      </c>
      <c r="K402" s="169" t="s">
        <v>133</v>
      </c>
      <c r="L402" s="41"/>
      <c r="M402" s="174" t="s">
        <v>3</v>
      </c>
      <c r="N402" s="175" t="s">
        <v>51</v>
      </c>
      <c r="O402" s="74"/>
      <c r="P402" s="176">
        <f>O402*H402</f>
        <v>0</v>
      </c>
      <c r="Q402" s="176">
        <v>0</v>
      </c>
      <c r="R402" s="176">
        <f>Q402*H402</f>
        <v>0</v>
      </c>
      <c r="S402" s="176">
        <v>0</v>
      </c>
      <c r="T402" s="177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178" t="s">
        <v>148</v>
      </c>
      <c r="AT402" s="178" t="s">
        <v>129</v>
      </c>
      <c r="AU402" s="178" t="s">
        <v>90</v>
      </c>
      <c r="AY402" s="20" t="s">
        <v>126</v>
      </c>
      <c r="BE402" s="179">
        <f>IF(N402="základní",J402,0)</f>
        <v>0</v>
      </c>
      <c r="BF402" s="179">
        <f>IF(N402="snížená",J402,0)</f>
        <v>0</v>
      </c>
      <c r="BG402" s="179">
        <f>IF(N402="zákl. přenesená",J402,0)</f>
        <v>0</v>
      </c>
      <c r="BH402" s="179">
        <f>IF(N402="sníž. přenesená",J402,0)</f>
        <v>0</v>
      </c>
      <c r="BI402" s="179">
        <f>IF(N402="nulová",J402,0)</f>
        <v>0</v>
      </c>
      <c r="BJ402" s="20" t="s">
        <v>88</v>
      </c>
      <c r="BK402" s="179">
        <f>ROUND(I402*H402,2)</f>
        <v>0</v>
      </c>
      <c r="BL402" s="20" t="s">
        <v>148</v>
      </c>
      <c r="BM402" s="178" t="s">
        <v>830</v>
      </c>
    </row>
    <row r="403" s="2" customFormat="1">
      <c r="A403" s="40"/>
      <c r="B403" s="41"/>
      <c r="C403" s="40"/>
      <c r="D403" s="180" t="s">
        <v>136</v>
      </c>
      <c r="E403" s="40"/>
      <c r="F403" s="181" t="s">
        <v>831</v>
      </c>
      <c r="G403" s="40"/>
      <c r="H403" s="40"/>
      <c r="I403" s="182"/>
      <c r="J403" s="40"/>
      <c r="K403" s="40"/>
      <c r="L403" s="41"/>
      <c r="M403" s="183"/>
      <c r="N403" s="184"/>
      <c r="O403" s="74"/>
      <c r="P403" s="74"/>
      <c r="Q403" s="74"/>
      <c r="R403" s="74"/>
      <c r="S403" s="74"/>
      <c r="T403" s="75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20" t="s">
        <v>136</v>
      </c>
      <c r="AU403" s="20" t="s">
        <v>90</v>
      </c>
    </row>
    <row r="404" s="2" customFormat="1">
      <c r="A404" s="40"/>
      <c r="B404" s="41"/>
      <c r="C404" s="40"/>
      <c r="D404" s="185" t="s">
        <v>137</v>
      </c>
      <c r="E404" s="40"/>
      <c r="F404" s="186" t="s">
        <v>832</v>
      </c>
      <c r="G404" s="40"/>
      <c r="H404" s="40"/>
      <c r="I404" s="182"/>
      <c r="J404" s="40"/>
      <c r="K404" s="40"/>
      <c r="L404" s="41"/>
      <c r="M404" s="187"/>
      <c r="N404" s="188"/>
      <c r="O404" s="189"/>
      <c r="P404" s="189"/>
      <c r="Q404" s="189"/>
      <c r="R404" s="189"/>
      <c r="S404" s="189"/>
      <c r="T404" s="19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20" t="s">
        <v>137</v>
      </c>
      <c r="AU404" s="20" t="s">
        <v>90</v>
      </c>
    </row>
    <row r="405" s="2" customFormat="1" ht="6.96" customHeight="1">
      <c r="A405" s="40"/>
      <c r="B405" s="57"/>
      <c r="C405" s="58"/>
      <c r="D405" s="58"/>
      <c r="E405" s="58"/>
      <c r="F405" s="58"/>
      <c r="G405" s="58"/>
      <c r="H405" s="58"/>
      <c r="I405" s="58"/>
      <c r="J405" s="58"/>
      <c r="K405" s="58"/>
      <c r="L405" s="41"/>
      <c r="M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</row>
  </sheetData>
  <autoFilter ref="C85:K40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115101202"/>
    <hyperlink ref="F95" r:id="rId2" display="https://podminky.urs.cz/item/CS_URS_2025_01/115101302"/>
    <hyperlink ref="F99" r:id="rId3" display="https://podminky.urs.cz/item/CS_URS_2025_01/119001402"/>
    <hyperlink ref="F103" r:id="rId4" display="https://podminky.urs.cz/item/CS_URS_2025_01/119001405"/>
    <hyperlink ref="F107" r:id="rId5" display="https://podminky.urs.cz/item/CS_URS_2025_01/121151113"/>
    <hyperlink ref="F111" r:id="rId6" display="https://podminky.urs.cz/item/CS_URS_2025_01/132154204"/>
    <hyperlink ref="F115" r:id="rId7" display="https://podminky.urs.cz/item/CS_URS_2025_01/132254204"/>
    <hyperlink ref="F119" r:id="rId8" display="https://podminky.urs.cz/item/CS_URS_2025_01/139001101"/>
    <hyperlink ref="F127" r:id="rId9" display="https://podminky.urs.cz/item/CS_URS_2025_01/162351104"/>
    <hyperlink ref="F133" r:id="rId10" display="https://podminky.urs.cz/item/CS_URS_2025_01/174111109"/>
    <hyperlink ref="F140" r:id="rId11" display="https://podminky.urs.cz/item/CS_URS_2025_01/119001422"/>
    <hyperlink ref="F144" r:id="rId12" display="https://podminky.urs.cz/item/CS_URS_2025_01/119003227"/>
    <hyperlink ref="F148" r:id="rId13" display="https://podminky.urs.cz/item/CS_URS_2025_01/119003228"/>
    <hyperlink ref="F152" r:id="rId14" display="https://podminky.urs.cz/item/CS_URS_2025_01/151101102"/>
    <hyperlink ref="F156" r:id="rId15" display="https://podminky.urs.cz/item/CS_URS_2025_01/151101112"/>
    <hyperlink ref="F160" r:id="rId16" display="https://podminky.urs.cz/item/CS_URS_2025_01/167151111"/>
    <hyperlink ref="F164" r:id="rId17" display="https://podminky.urs.cz/item/CS_URS_2025_01/171251201"/>
    <hyperlink ref="F168" r:id="rId18" display="https://podminky.urs.cz/item/CS_URS_2025_01/174151101"/>
    <hyperlink ref="F178" r:id="rId19" display="https://podminky.urs.cz/item/CS_URS_2025_01/175151101"/>
    <hyperlink ref="F187" r:id="rId20" display="https://podminky.urs.cz/item/CS_URS_2025_01/212752101"/>
    <hyperlink ref="F202" r:id="rId21" display="https://podminky.urs.cz/item/CS_URS_2025_01/451573111"/>
    <hyperlink ref="F206" r:id="rId22" display="https://podminky.urs.cz/item/CS_URS_2025_01/452313151"/>
    <hyperlink ref="F213" r:id="rId23" display="https://podminky.urs.cz/item/CS_URS_2025_01/452353111"/>
    <hyperlink ref="F220" r:id="rId24" display="https://podminky.urs.cz/item/CS_URS_2025_01/452353112"/>
    <hyperlink ref="F228" r:id="rId25" display="https://podminky.urs.cz/item/CS_URS_2025_01/850395121"/>
    <hyperlink ref="F232" r:id="rId26" display="https://podminky.urs.cz/item/CS_URS_2025_01/851391131"/>
    <hyperlink ref="F247" r:id="rId27" display="https://podminky.urs.cz/item/CS_URS_2025_01/857264122"/>
    <hyperlink ref="F254" r:id="rId28" display="https://podminky.urs.cz/item/CS_URS_2025_01/857391131"/>
    <hyperlink ref="F267" r:id="rId29" display="https://podminky.urs.cz/item/CS_URS_2025_01/857392122"/>
    <hyperlink ref="F274" r:id="rId30" display="https://podminky.urs.cz/item/CS_URS_2025_01/857394122"/>
    <hyperlink ref="F284" r:id="rId31" display="https://podminky.urs.cz/item/CS_URS_2025_01/877241101"/>
    <hyperlink ref="F297" r:id="rId32" display="https://podminky.urs.cz/item/CS_URS_2025_01/877251101"/>
    <hyperlink ref="F310" r:id="rId33" display="https://podminky.urs.cz/item/CS_URS_2025_01/891241112"/>
    <hyperlink ref="F320" r:id="rId34" display="https://podminky.urs.cz/item/CS_URS_2025_01/891247112"/>
    <hyperlink ref="F327" r:id="rId35" display="https://podminky.urs.cz/item/CS_URS_2025_01/891261112"/>
    <hyperlink ref="F337" r:id="rId36" display="https://podminky.urs.cz/item/CS_URS_2025_01/891391112"/>
    <hyperlink ref="F347" r:id="rId37" display="https://podminky.urs.cz/item/CS_URS_2025_01/892421111"/>
    <hyperlink ref="F351" r:id="rId38" display="https://podminky.urs.cz/item/CS_URS_2025_01/892423122"/>
    <hyperlink ref="F355" r:id="rId39" display="https://podminky.urs.cz/item/CS_URS_2025_01/892442111"/>
    <hyperlink ref="F359" r:id="rId40" display="https://podminky.urs.cz/item/CS_URS_2025_01/899401112"/>
    <hyperlink ref="F369" r:id="rId41" display="https://podminky.urs.cz/item/CS_URS_2025_01/899401113"/>
    <hyperlink ref="F379" r:id="rId42" display="https://podminky.urs.cz/item/CS_URS_2025_01/899713111"/>
    <hyperlink ref="F383" r:id="rId43" display="https://podminky.urs.cz/item/CS_URS_2025_01/899721112"/>
    <hyperlink ref="F388" r:id="rId44" display="https://podminky.urs.cz/item/CS_URS_2025_01/899722112"/>
    <hyperlink ref="F404" r:id="rId45" display="https://podminky.urs.cz/item/CS_URS_2025_01/998273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1"/>
      <c r="C3" s="22"/>
      <c r="D3" s="22"/>
      <c r="E3" s="22"/>
      <c r="F3" s="22"/>
      <c r="G3" s="22"/>
      <c r="H3" s="23"/>
    </row>
    <row r="4" s="1" customFormat="1" ht="24.96" customHeight="1">
      <c r="B4" s="23"/>
      <c r="C4" s="24" t="s">
        <v>972</v>
      </c>
      <c r="H4" s="23"/>
    </row>
    <row r="5" s="1" customFormat="1" ht="12" customHeight="1">
      <c r="B5" s="23"/>
      <c r="C5" s="27" t="s">
        <v>14</v>
      </c>
      <c r="D5" s="38" t="s">
        <v>15</v>
      </c>
      <c r="E5" s="1"/>
      <c r="F5" s="1"/>
      <c r="H5" s="23"/>
    </row>
    <row r="6" s="1" customFormat="1" ht="36.96" customHeight="1">
      <c r="B6" s="23"/>
      <c r="C6" s="30" t="s">
        <v>17</v>
      </c>
      <c r="D6" s="31" t="s">
        <v>18</v>
      </c>
      <c r="E6" s="1"/>
      <c r="F6" s="1"/>
      <c r="H6" s="23"/>
    </row>
    <row r="7" s="1" customFormat="1" ht="16.5" customHeight="1">
      <c r="B7" s="23"/>
      <c r="C7" s="33" t="s">
        <v>25</v>
      </c>
      <c r="D7" s="66" t="str">
        <f>'Rekapitulace stavby'!AN8</f>
        <v>5. 2. 2025</v>
      </c>
      <c r="H7" s="23"/>
    </row>
    <row r="8" s="2" customFormat="1" ht="10.8" customHeight="1">
      <c r="A8" s="40"/>
      <c r="B8" s="41"/>
      <c r="C8" s="40"/>
      <c r="D8" s="40"/>
      <c r="E8" s="40"/>
      <c r="F8" s="40"/>
      <c r="G8" s="40"/>
      <c r="H8" s="41"/>
    </row>
    <row r="9" s="11" customFormat="1" ht="29.28" customHeight="1">
      <c r="A9" s="143"/>
      <c r="B9" s="144"/>
      <c r="C9" s="145" t="s">
        <v>61</v>
      </c>
      <c r="D9" s="146" t="s">
        <v>62</v>
      </c>
      <c r="E9" s="146" t="s">
        <v>113</v>
      </c>
      <c r="F9" s="147" t="s">
        <v>973</v>
      </c>
      <c r="G9" s="143"/>
      <c r="H9" s="144"/>
    </row>
    <row r="10" s="2" customFormat="1" ht="26.4" customHeight="1">
      <c r="A10" s="40"/>
      <c r="B10" s="41"/>
      <c r="C10" s="224" t="s">
        <v>91</v>
      </c>
      <c r="D10" s="224" t="s">
        <v>92</v>
      </c>
      <c r="E10" s="40"/>
      <c r="F10" s="40"/>
      <c r="G10" s="40"/>
      <c r="H10" s="41"/>
    </row>
    <row r="11" s="2" customFormat="1" ht="16.8" customHeight="1">
      <c r="A11" s="40"/>
      <c r="B11" s="41"/>
      <c r="C11" s="225" t="s">
        <v>974</v>
      </c>
      <c r="D11" s="226" t="s">
        <v>974</v>
      </c>
      <c r="E11" s="227" t="s">
        <v>3</v>
      </c>
      <c r="F11" s="228">
        <v>118.02500000000001</v>
      </c>
      <c r="G11" s="40"/>
      <c r="H11" s="41"/>
    </row>
    <row r="12" s="2" customFormat="1" ht="16.8" customHeight="1">
      <c r="A12" s="40"/>
      <c r="B12" s="41"/>
      <c r="C12" s="225" t="s">
        <v>975</v>
      </c>
      <c r="D12" s="226" t="s">
        <v>975</v>
      </c>
      <c r="E12" s="227" t="s">
        <v>3</v>
      </c>
      <c r="F12" s="228">
        <v>53.479999999999997</v>
      </c>
      <c r="G12" s="40"/>
      <c r="H12" s="41"/>
    </row>
    <row r="13" s="2" customFormat="1" ht="16.8" customHeight="1">
      <c r="A13" s="40"/>
      <c r="B13" s="41"/>
      <c r="C13" s="225" t="s">
        <v>976</v>
      </c>
      <c r="D13" s="226" t="s">
        <v>976</v>
      </c>
      <c r="E13" s="227" t="s">
        <v>3</v>
      </c>
      <c r="F13" s="228">
        <v>304.83600000000001</v>
      </c>
      <c r="G13" s="40"/>
      <c r="H13" s="41"/>
    </row>
    <row r="14" s="2" customFormat="1" ht="16.8" customHeight="1">
      <c r="A14" s="40"/>
      <c r="B14" s="41"/>
      <c r="C14" s="225" t="s">
        <v>977</v>
      </c>
      <c r="D14" s="226" t="s">
        <v>977</v>
      </c>
      <c r="E14" s="227" t="s">
        <v>3</v>
      </c>
      <c r="F14" s="228">
        <v>354</v>
      </c>
      <c r="G14" s="40"/>
      <c r="H14" s="41"/>
    </row>
    <row r="15" s="2" customFormat="1" ht="16.8" customHeight="1">
      <c r="A15" s="40"/>
      <c r="B15" s="41"/>
      <c r="C15" s="225" t="s">
        <v>978</v>
      </c>
      <c r="D15" s="226" t="s">
        <v>978</v>
      </c>
      <c r="E15" s="227" t="s">
        <v>3</v>
      </c>
      <c r="F15" s="228">
        <v>1361.5</v>
      </c>
      <c r="G15" s="40"/>
      <c r="H15" s="41"/>
    </row>
    <row r="16" s="2" customFormat="1" ht="16.8" customHeight="1">
      <c r="A16" s="40"/>
      <c r="B16" s="41"/>
      <c r="C16" s="225" t="s">
        <v>979</v>
      </c>
      <c r="D16" s="226" t="s">
        <v>979</v>
      </c>
      <c r="E16" s="227" t="s">
        <v>3</v>
      </c>
      <c r="F16" s="228">
        <v>0</v>
      </c>
      <c r="G16" s="40"/>
      <c r="H16" s="41"/>
    </row>
    <row r="17" s="2" customFormat="1" ht="26.4" customHeight="1">
      <c r="A17" s="40"/>
      <c r="B17" s="41"/>
      <c r="C17" s="224" t="s">
        <v>95</v>
      </c>
      <c r="D17" s="224" t="s">
        <v>96</v>
      </c>
      <c r="E17" s="40"/>
      <c r="F17" s="40"/>
      <c r="G17" s="40"/>
      <c r="H17" s="41"/>
    </row>
    <row r="18" s="2" customFormat="1" ht="16.8" customHeight="1">
      <c r="A18" s="40"/>
      <c r="B18" s="41"/>
      <c r="C18" s="225" t="s">
        <v>974</v>
      </c>
      <c r="D18" s="226" t="s">
        <v>974</v>
      </c>
      <c r="E18" s="227" t="s">
        <v>3</v>
      </c>
      <c r="F18" s="228">
        <v>118.02500000000001</v>
      </c>
      <c r="G18" s="40"/>
      <c r="H18" s="41"/>
    </row>
    <row r="19" s="2" customFormat="1" ht="16.8" customHeight="1">
      <c r="A19" s="40"/>
      <c r="B19" s="41"/>
      <c r="C19" s="225" t="s">
        <v>975</v>
      </c>
      <c r="D19" s="226" t="s">
        <v>975</v>
      </c>
      <c r="E19" s="227" t="s">
        <v>3</v>
      </c>
      <c r="F19" s="228">
        <v>53.479999999999997</v>
      </c>
      <c r="G19" s="40"/>
      <c r="H19" s="41"/>
    </row>
    <row r="20" s="2" customFormat="1" ht="16.8" customHeight="1">
      <c r="A20" s="40"/>
      <c r="B20" s="41"/>
      <c r="C20" s="225" t="s">
        <v>976</v>
      </c>
      <c r="D20" s="226" t="s">
        <v>976</v>
      </c>
      <c r="E20" s="227" t="s">
        <v>3</v>
      </c>
      <c r="F20" s="228">
        <v>304.83600000000001</v>
      </c>
      <c r="G20" s="40"/>
      <c r="H20" s="41"/>
    </row>
    <row r="21" s="2" customFormat="1" ht="16.8" customHeight="1">
      <c r="A21" s="40"/>
      <c r="B21" s="41"/>
      <c r="C21" s="225" t="s">
        <v>977</v>
      </c>
      <c r="D21" s="226" t="s">
        <v>977</v>
      </c>
      <c r="E21" s="227" t="s">
        <v>3</v>
      </c>
      <c r="F21" s="228">
        <v>354</v>
      </c>
      <c r="G21" s="40"/>
      <c r="H21" s="41"/>
    </row>
    <row r="22" s="2" customFormat="1" ht="16.8" customHeight="1">
      <c r="A22" s="40"/>
      <c r="B22" s="41"/>
      <c r="C22" s="225" t="s">
        <v>978</v>
      </c>
      <c r="D22" s="226" t="s">
        <v>978</v>
      </c>
      <c r="E22" s="227" t="s">
        <v>3</v>
      </c>
      <c r="F22" s="228">
        <v>1361.5</v>
      </c>
      <c r="G22" s="40"/>
      <c r="H22" s="41"/>
    </row>
    <row r="23" s="2" customFormat="1" ht="16.8" customHeight="1">
      <c r="A23" s="40"/>
      <c r="B23" s="41"/>
      <c r="C23" s="225" t="s">
        <v>979</v>
      </c>
      <c r="D23" s="226" t="s">
        <v>979</v>
      </c>
      <c r="E23" s="227" t="s">
        <v>3</v>
      </c>
      <c r="F23" s="228">
        <v>0</v>
      </c>
      <c r="G23" s="40"/>
      <c r="H23" s="41"/>
    </row>
    <row r="24" s="2" customFormat="1" ht="7.44" customHeight="1">
      <c r="A24" s="40"/>
      <c r="B24" s="57"/>
      <c r="C24" s="58"/>
      <c r="D24" s="58"/>
      <c r="E24" s="58"/>
      <c r="F24" s="58"/>
      <c r="G24" s="58"/>
      <c r="H24" s="41"/>
    </row>
    <row r="25" s="2" customFormat="1">
      <c r="A25" s="40"/>
      <c r="B25" s="40"/>
      <c r="C25" s="40"/>
      <c r="D25" s="40"/>
      <c r="E25" s="40"/>
      <c r="F25" s="40"/>
      <c r="G25" s="40"/>
      <c r="H25" s="40"/>
    </row>
  </sheetData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6" customFormat="1" ht="45" customHeight="1">
      <c r="B3" s="233"/>
      <c r="C3" s="234" t="s">
        <v>980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981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982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983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984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985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986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987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988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989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990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991</v>
      </c>
      <c r="F18" s="240" t="s">
        <v>992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93</v>
      </c>
      <c r="F19" s="240" t="s">
        <v>993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994</v>
      </c>
      <c r="F20" s="240" t="s">
        <v>995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87</v>
      </c>
      <c r="F21" s="240" t="s">
        <v>996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997</v>
      </c>
      <c r="F22" s="240" t="s">
        <v>998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999</v>
      </c>
      <c r="F23" s="240" t="s">
        <v>1000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1001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1002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1003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1004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1005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1006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1007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1008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1009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112</v>
      </c>
      <c r="F36" s="240"/>
      <c r="G36" s="240" t="s">
        <v>1010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1011</v>
      </c>
      <c r="F37" s="240"/>
      <c r="G37" s="240" t="s">
        <v>1012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61</v>
      </c>
      <c r="F38" s="240"/>
      <c r="G38" s="240" t="s">
        <v>1013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62</v>
      </c>
      <c r="F39" s="240"/>
      <c r="G39" s="240" t="s">
        <v>1014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113</v>
      </c>
      <c r="F40" s="240"/>
      <c r="G40" s="240" t="s">
        <v>1015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114</v>
      </c>
      <c r="F41" s="240"/>
      <c r="G41" s="240" t="s">
        <v>1016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1017</v>
      </c>
      <c r="F42" s="240"/>
      <c r="G42" s="240" t="s">
        <v>1018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1019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1020</v>
      </c>
      <c r="F44" s="240"/>
      <c r="G44" s="240" t="s">
        <v>1021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116</v>
      </c>
      <c r="F45" s="240"/>
      <c r="G45" s="240" t="s">
        <v>1022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1023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1024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1025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1026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1027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1028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1029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1030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1031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1032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1033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1034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1035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1036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1037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1038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1039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1040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1041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1042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1043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1044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1045</v>
      </c>
      <c r="D76" s="258"/>
      <c r="E76" s="258"/>
      <c r="F76" s="258" t="s">
        <v>1046</v>
      </c>
      <c r="G76" s="259"/>
      <c r="H76" s="258" t="s">
        <v>62</v>
      </c>
      <c r="I76" s="258" t="s">
        <v>65</v>
      </c>
      <c r="J76" s="258" t="s">
        <v>1047</v>
      </c>
      <c r="K76" s="257"/>
    </row>
    <row r="77" s="1" customFormat="1" ht="17.25" customHeight="1">
      <c r="B77" s="255"/>
      <c r="C77" s="260" t="s">
        <v>1048</v>
      </c>
      <c r="D77" s="260"/>
      <c r="E77" s="260"/>
      <c r="F77" s="261" t="s">
        <v>1049</v>
      </c>
      <c r="G77" s="262"/>
      <c r="H77" s="260"/>
      <c r="I77" s="260"/>
      <c r="J77" s="260" t="s">
        <v>1050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61</v>
      </c>
      <c r="D79" s="265"/>
      <c r="E79" s="265"/>
      <c r="F79" s="266" t="s">
        <v>1051</v>
      </c>
      <c r="G79" s="267"/>
      <c r="H79" s="243" t="s">
        <v>1052</v>
      </c>
      <c r="I79" s="243" t="s">
        <v>1053</v>
      </c>
      <c r="J79" s="243">
        <v>20</v>
      </c>
      <c r="K79" s="257"/>
    </row>
    <row r="80" s="1" customFormat="1" ht="15" customHeight="1">
      <c r="B80" s="255"/>
      <c r="C80" s="243" t="s">
        <v>1054</v>
      </c>
      <c r="D80" s="243"/>
      <c r="E80" s="243"/>
      <c r="F80" s="266" t="s">
        <v>1051</v>
      </c>
      <c r="G80" s="267"/>
      <c r="H80" s="243" t="s">
        <v>1055</v>
      </c>
      <c r="I80" s="243" t="s">
        <v>1053</v>
      </c>
      <c r="J80" s="243">
        <v>120</v>
      </c>
      <c r="K80" s="257"/>
    </row>
    <row r="81" s="1" customFormat="1" ht="15" customHeight="1">
      <c r="B81" s="268"/>
      <c r="C81" s="243" t="s">
        <v>1056</v>
      </c>
      <c r="D81" s="243"/>
      <c r="E81" s="243"/>
      <c r="F81" s="266" t="s">
        <v>1057</v>
      </c>
      <c r="G81" s="267"/>
      <c r="H81" s="243" t="s">
        <v>1058</v>
      </c>
      <c r="I81" s="243" t="s">
        <v>1053</v>
      </c>
      <c r="J81" s="243">
        <v>50</v>
      </c>
      <c r="K81" s="257"/>
    </row>
    <row r="82" s="1" customFormat="1" ht="15" customHeight="1">
      <c r="B82" s="268"/>
      <c r="C82" s="243" t="s">
        <v>1059</v>
      </c>
      <c r="D82" s="243"/>
      <c r="E82" s="243"/>
      <c r="F82" s="266" t="s">
        <v>1051</v>
      </c>
      <c r="G82" s="267"/>
      <c r="H82" s="243" t="s">
        <v>1060</v>
      </c>
      <c r="I82" s="243" t="s">
        <v>1061</v>
      </c>
      <c r="J82" s="243"/>
      <c r="K82" s="257"/>
    </row>
    <row r="83" s="1" customFormat="1" ht="15" customHeight="1">
      <c r="B83" s="268"/>
      <c r="C83" s="269" t="s">
        <v>1062</v>
      </c>
      <c r="D83" s="269"/>
      <c r="E83" s="269"/>
      <c r="F83" s="270" t="s">
        <v>1057</v>
      </c>
      <c r="G83" s="269"/>
      <c r="H83" s="269" t="s">
        <v>1063</v>
      </c>
      <c r="I83" s="269" t="s">
        <v>1053</v>
      </c>
      <c r="J83" s="269">
        <v>15</v>
      </c>
      <c r="K83" s="257"/>
    </row>
    <row r="84" s="1" customFormat="1" ht="15" customHeight="1">
      <c r="B84" s="268"/>
      <c r="C84" s="269" t="s">
        <v>1064</v>
      </c>
      <c r="D84" s="269"/>
      <c r="E84" s="269"/>
      <c r="F84" s="270" t="s">
        <v>1057</v>
      </c>
      <c r="G84" s="269"/>
      <c r="H84" s="269" t="s">
        <v>1065</v>
      </c>
      <c r="I84" s="269" t="s">
        <v>1053</v>
      </c>
      <c r="J84" s="269">
        <v>15</v>
      </c>
      <c r="K84" s="257"/>
    </row>
    <row r="85" s="1" customFormat="1" ht="15" customHeight="1">
      <c r="B85" s="268"/>
      <c r="C85" s="269" t="s">
        <v>1066</v>
      </c>
      <c r="D85" s="269"/>
      <c r="E85" s="269"/>
      <c r="F85" s="270" t="s">
        <v>1057</v>
      </c>
      <c r="G85" s="269"/>
      <c r="H85" s="269" t="s">
        <v>1067</v>
      </c>
      <c r="I85" s="269" t="s">
        <v>1053</v>
      </c>
      <c r="J85" s="269">
        <v>20</v>
      </c>
      <c r="K85" s="257"/>
    </row>
    <row r="86" s="1" customFormat="1" ht="15" customHeight="1">
      <c r="B86" s="268"/>
      <c r="C86" s="269" t="s">
        <v>1068</v>
      </c>
      <c r="D86" s="269"/>
      <c r="E86" s="269"/>
      <c r="F86" s="270" t="s">
        <v>1057</v>
      </c>
      <c r="G86" s="269"/>
      <c r="H86" s="269" t="s">
        <v>1069</v>
      </c>
      <c r="I86" s="269" t="s">
        <v>1053</v>
      </c>
      <c r="J86" s="269">
        <v>20</v>
      </c>
      <c r="K86" s="257"/>
    </row>
    <row r="87" s="1" customFormat="1" ht="15" customHeight="1">
      <c r="B87" s="268"/>
      <c r="C87" s="243" t="s">
        <v>1070</v>
      </c>
      <c r="D87" s="243"/>
      <c r="E87" s="243"/>
      <c r="F87" s="266" t="s">
        <v>1057</v>
      </c>
      <c r="G87" s="267"/>
      <c r="H87" s="243" t="s">
        <v>1071</v>
      </c>
      <c r="I87" s="243" t="s">
        <v>1053</v>
      </c>
      <c r="J87" s="243">
        <v>50</v>
      </c>
      <c r="K87" s="257"/>
    </row>
    <row r="88" s="1" customFormat="1" ht="15" customHeight="1">
      <c r="B88" s="268"/>
      <c r="C88" s="243" t="s">
        <v>1072</v>
      </c>
      <c r="D88" s="243"/>
      <c r="E88" s="243"/>
      <c r="F88" s="266" t="s">
        <v>1057</v>
      </c>
      <c r="G88" s="267"/>
      <c r="H88" s="243" t="s">
        <v>1073</v>
      </c>
      <c r="I88" s="243" t="s">
        <v>1053</v>
      </c>
      <c r="J88" s="243">
        <v>20</v>
      </c>
      <c r="K88" s="257"/>
    </row>
    <row r="89" s="1" customFormat="1" ht="15" customHeight="1">
      <c r="B89" s="268"/>
      <c r="C89" s="243" t="s">
        <v>1074</v>
      </c>
      <c r="D89" s="243"/>
      <c r="E89" s="243"/>
      <c r="F89" s="266" t="s">
        <v>1057</v>
      </c>
      <c r="G89" s="267"/>
      <c r="H89" s="243" t="s">
        <v>1075</v>
      </c>
      <c r="I89" s="243" t="s">
        <v>1053</v>
      </c>
      <c r="J89" s="243">
        <v>20</v>
      </c>
      <c r="K89" s="257"/>
    </row>
    <row r="90" s="1" customFormat="1" ht="15" customHeight="1">
      <c r="B90" s="268"/>
      <c r="C90" s="243" t="s">
        <v>1076</v>
      </c>
      <c r="D90" s="243"/>
      <c r="E90" s="243"/>
      <c r="F90" s="266" t="s">
        <v>1057</v>
      </c>
      <c r="G90" s="267"/>
      <c r="H90" s="243" t="s">
        <v>1077</v>
      </c>
      <c r="I90" s="243" t="s">
        <v>1053</v>
      </c>
      <c r="J90" s="243">
        <v>50</v>
      </c>
      <c r="K90" s="257"/>
    </row>
    <row r="91" s="1" customFormat="1" ht="15" customHeight="1">
      <c r="B91" s="268"/>
      <c r="C91" s="243" t="s">
        <v>1078</v>
      </c>
      <c r="D91" s="243"/>
      <c r="E91" s="243"/>
      <c r="F91" s="266" t="s">
        <v>1057</v>
      </c>
      <c r="G91" s="267"/>
      <c r="H91" s="243" t="s">
        <v>1078</v>
      </c>
      <c r="I91" s="243" t="s">
        <v>1053</v>
      </c>
      <c r="J91" s="243">
        <v>50</v>
      </c>
      <c r="K91" s="257"/>
    </row>
    <row r="92" s="1" customFormat="1" ht="15" customHeight="1">
      <c r="B92" s="268"/>
      <c r="C92" s="243" t="s">
        <v>1079</v>
      </c>
      <c r="D92" s="243"/>
      <c r="E92" s="243"/>
      <c r="F92" s="266" t="s">
        <v>1057</v>
      </c>
      <c r="G92" s="267"/>
      <c r="H92" s="243" t="s">
        <v>1080</v>
      </c>
      <c r="I92" s="243" t="s">
        <v>1053</v>
      </c>
      <c r="J92" s="243">
        <v>255</v>
      </c>
      <c r="K92" s="257"/>
    </row>
    <row r="93" s="1" customFormat="1" ht="15" customHeight="1">
      <c r="B93" s="268"/>
      <c r="C93" s="243" t="s">
        <v>1081</v>
      </c>
      <c r="D93" s="243"/>
      <c r="E93" s="243"/>
      <c r="F93" s="266" t="s">
        <v>1051</v>
      </c>
      <c r="G93" s="267"/>
      <c r="H93" s="243" t="s">
        <v>1082</v>
      </c>
      <c r="I93" s="243" t="s">
        <v>1083</v>
      </c>
      <c r="J93" s="243"/>
      <c r="K93" s="257"/>
    </row>
    <row r="94" s="1" customFormat="1" ht="15" customHeight="1">
      <c r="B94" s="268"/>
      <c r="C94" s="243" t="s">
        <v>1084</v>
      </c>
      <c r="D94" s="243"/>
      <c r="E94" s="243"/>
      <c r="F94" s="266" t="s">
        <v>1051</v>
      </c>
      <c r="G94" s="267"/>
      <c r="H94" s="243" t="s">
        <v>1085</v>
      </c>
      <c r="I94" s="243" t="s">
        <v>1086</v>
      </c>
      <c r="J94" s="243"/>
      <c r="K94" s="257"/>
    </row>
    <row r="95" s="1" customFormat="1" ht="15" customHeight="1">
      <c r="B95" s="268"/>
      <c r="C95" s="243" t="s">
        <v>1087</v>
      </c>
      <c r="D95" s="243"/>
      <c r="E95" s="243"/>
      <c r="F95" s="266" t="s">
        <v>1051</v>
      </c>
      <c r="G95" s="267"/>
      <c r="H95" s="243" t="s">
        <v>1087</v>
      </c>
      <c r="I95" s="243" t="s">
        <v>1086</v>
      </c>
      <c r="J95" s="243"/>
      <c r="K95" s="257"/>
    </row>
    <row r="96" s="1" customFormat="1" ht="15" customHeight="1">
      <c r="B96" s="268"/>
      <c r="C96" s="243" t="s">
        <v>46</v>
      </c>
      <c r="D96" s="243"/>
      <c r="E96" s="243"/>
      <c r="F96" s="266" t="s">
        <v>1051</v>
      </c>
      <c r="G96" s="267"/>
      <c r="H96" s="243" t="s">
        <v>1088</v>
      </c>
      <c r="I96" s="243" t="s">
        <v>1086</v>
      </c>
      <c r="J96" s="243"/>
      <c r="K96" s="257"/>
    </row>
    <row r="97" s="1" customFormat="1" ht="15" customHeight="1">
      <c r="B97" s="268"/>
      <c r="C97" s="243" t="s">
        <v>56</v>
      </c>
      <c r="D97" s="243"/>
      <c r="E97" s="243"/>
      <c r="F97" s="266" t="s">
        <v>1051</v>
      </c>
      <c r="G97" s="267"/>
      <c r="H97" s="243" t="s">
        <v>1089</v>
      </c>
      <c r="I97" s="243" t="s">
        <v>1086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1090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1045</v>
      </c>
      <c r="D103" s="258"/>
      <c r="E103" s="258"/>
      <c r="F103" s="258" t="s">
        <v>1046</v>
      </c>
      <c r="G103" s="259"/>
      <c r="H103" s="258" t="s">
        <v>62</v>
      </c>
      <c r="I103" s="258" t="s">
        <v>65</v>
      </c>
      <c r="J103" s="258" t="s">
        <v>1047</v>
      </c>
      <c r="K103" s="257"/>
    </row>
    <row r="104" s="1" customFormat="1" ht="17.25" customHeight="1">
      <c r="B104" s="255"/>
      <c r="C104" s="260" t="s">
        <v>1048</v>
      </c>
      <c r="D104" s="260"/>
      <c r="E104" s="260"/>
      <c r="F104" s="261" t="s">
        <v>1049</v>
      </c>
      <c r="G104" s="262"/>
      <c r="H104" s="260"/>
      <c r="I104" s="260"/>
      <c r="J104" s="260" t="s">
        <v>1050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61</v>
      </c>
      <c r="D106" s="265"/>
      <c r="E106" s="265"/>
      <c r="F106" s="266" t="s">
        <v>1051</v>
      </c>
      <c r="G106" s="243"/>
      <c r="H106" s="243" t="s">
        <v>1091</v>
      </c>
      <c r="I106" s="243" t="s">
        <v>1053</v>
      </c>
      <c r="J106" s="243">
        <v>20</v>
      </c>
      <c r="K106" s="257"/>
    </row>
    <row r="107" s="1" customFormat="1" ht="15" customHeight="1">
      <c r="B107" s="255"/>
      <c r="C107" s="243" t="s">
        <v>1054</v>
      </c>
      <c r="D107" s="243"/>
      <c r="E107" s="243"/>
      <c r="F107" s="266" t="s">
        <v>1051</v>
      </c>
      <c r="G107" s="243"/>
      <c r="H107" s="243" t="s">
        <v>1091</v>
      </c>
      <c r="I107" s="243" t="s">
        <v>1053</v>
      </c>
      <c r="J107" s="243">
        <v>120</v>
      </c>
      <c r="K107" s="257"/>
    </row>
    <row r="108" s="1" customFormat="1" ht="15" customHeight="1">
      <c r="B108" s="268"/>
      <c r="C108" s="243" t="s">
        <v>1056</v>
      </c>
      <c r="D108" s="243"/>
      <c r="E108" s="243"/>
      <c r="F108" s="266" t="s">
        <v>1057</v>
      </c>
      <c r="G108" s="243"/>
      <c r="H108" s="243" t="s">
        <v>1091</v>
      </c>
      <c r="I108" s="243" t="s">
        <v>1053</v>
      </c>
      <c r="J108" s="243">
        <v>50</v>
      </c>
      <c r="K108" s="257"/>
    </row>
    <row r="109" s="1" customFormat="1" ht="15" customHeight="1">
      <c r="B109" s="268"/>
      <c r="C109" s="243" t="s">
        <v>1059</v>
      </c>
      <c r="D109" s="243"/>
      <c r="E109" s="243"/>
      <c r="F109" s="266" t="s">
        <v>1051</v>
      </c>
      <c r="G109" s="243"/>
      <c r="H109" s="243" t="s">
        <v>1091</v>
      </c>
      <c r="I109" s="243" t="s">
        <v>1061</v>
      </c>
      <c r="J109" s="243"/>
      <c r="K109" s="257"/>
    </row>
    <row r="110" s="1" customFormat="1" ht="15" customHeight="1">
      <c r="B110" s="268"/>
      <c r="C110" s="243" t="s">
        <v>1070</v>
      </c>
      <c r="D110" s="243"/>
      <c r="E110" s="243"/>
      <c r="F110" s="266" t="s">
        <v>1057</v>
      </c>
      <c r="G110" s="243"/>
      <c r="H110" s="243" t="s">
        <v>1091</v>
      </c>
      <c r="I110" s="243" t="s">
        <v>1053</v>
      </c>
      <c r="J110" s="243">
        <v>50</v>
      </c>
      <c r="K110" s="257"/>
    </row>
    <row r="111" s="1" customFormat="1" ht="15" customHeight="1">
      <c r="B111" s="268"/>
      <c r="C111" s="243" t="s">
        <v>1078</v>
      </c>
      <c r="D111" s="243"/>
      <c r="E111" s="243"/>
      <c r="F111" s="266" t="s">
        <v>1057</v>
      </c>
      <c r="G111" s="243"/>
      <c r="H111" s="243" t="s">
        <v>1091</v>
      </c>
      <c r="I111" s="243" t="s">
        <v>1053</v>
      </c>
      <c r="J111" s="243">
        <v>50</v>
      </c>
      <c r="K111" s="257"/>
    </row>
    <row r="112" s="1" customFormat="1" ht="15" customHeight="1">
      <c r="B112" s="268"/>
      <c r="C112" s="243" t="s">
        <v>1076</v>
      </c>
      <c r="D112" s="243"/>
      <c r="E112" s="243"/>
      <c r="F112" s="266" t="s">
        <v>1057</v>
      </c>
      <c r="G112" s="243"/>
      <c r="H112" s="243" t="s">
        <v>1091</v>
      </c>
      <c r="I112" s="243" t="s">
        <v>1053</v>
      </c>
      <c r="J112" s="243">
        <v>50</v>
      </c>
      <c r="K112" s="257"/>
    </row>
    <row r="113" s="1" customFormat="1" ht="15" customHeight="1">
      <c r="B113" s="268"/>
      <c r="C113" s="243" t="s">
        <v>61</v>
      </c>
      <c r="D113" s="243"/>
      <c r="E113" s="243"/>
      <c r="F113" s="266" t="s">
        <v>1051</v>
      </c>
      <c r="G113" s="243"/>
      <c r="H113" s="243" t="s">
        <v>1092</v>
      </c>
      <c r="I113" s="243" t="s">
        <v>1053</v>
      </c>
      <c r="J113" s="243">
        <v>20</v>
      </c>
      <c r="K113" s="257"/>
    </row>
    <row r="114" s="1" customFormat="1" ht="15" customHeight="1">
      <c r="B114" s="268"/>
      <c r="C114" s="243" t="s">
        <v>1093</v>
      </c>
      <c r="D114" s="243"/>
      <c r="E114" s="243"/>
      <c r="F114" s="266" t="s">
        <v>1051</v>
      </c>
      <c r="G114" s="243"/>
      <c r="H114" s="243" t="s">
        <v>1094</v>
      </c>
      <c r="I114" s="243" t="s">
        <v>1053</v>
      </c>
      <c r="J114" s="243">
        <v>120</v>
      </c>
      <c r="K114" s="257"/>
    </row>
    <row r="115" s="1" customFormat="1" ht="15" customHeight="1">
      <c r="B115" s="268"/>
      <c r="C115" s="243" t="s">
        <v>46</v>
      </c>
      <c r="D115" s="243"/>
      <c r="E115" s="243"/>
      <c r="F115" s="266" t="s">
        <v>1051</v>
      </c>
      <c r="G115" s="243"/>
      <c r="H115" s="243" t="s">
        <v>1095</v>
      </c>
      <c r="I115" s="243" t="s">
        <v>1086</v>
      </c>
      <c r="J115" s="243"/>
      <c r="K115" s="257"/>
    </row>
    <row r="116" s="1" customFormat="1" ht="15" customHeight="1">
      <c r="B116" s="268"/>
      <c r="C116" s="243" t="s">
        <v>56</v>
      </c>
      <c r="D116" s="243"/>
      <c r="E116" s="243"/>
      <c r="F116" s="266" t="s">
        <v>1051</v>
      </c>
      <c r="G116" s="243"/>
      <c r="H116" s="243" t="s">
        <v>1096</v>
      </c>
      <c r="I116" s="243" t="s">
        <v>1086</v>
      </c>
      <c r="J116" s="243"/>
      <c r="K116" s="257"/>
    </row>
    <row r="117" s="1" customFormat="1" ht="15" customHeight="1">
      <c r="B117" s="268"/>
      <c r="C117" s="243" t="s">
        <v>65</v>
      </c>
      <c r="D117" s="243"/>
      <c r="E117" s="243"/>
      <c r="F117" s="266" t="s">
        <v>1051</v>
      </c>
      <c r="G117" s="243"/>
      <c r="H117" s="243" t="s">
        <v>1097</v>
      </c>
      <c r="I117" s="243" t="s">
        <v>1098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1099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1045</v>
      </c>
      <c r="D123" s="258"/>
      <c r="E123" s="258"/>
      <c r="F123" s="258" t="s">
        <v>1046</v>
      </c>
      <c r="G123" s="259"/>
      <c r="H123" s="258" t="s">
        <v>62</v>
      </c>
      <c r="I123" s="258" t="s">
        <v>65</v>
      </c>
      <c r="J123" s="258" t="s">
        <v>1047</v>
      </c>
      <c r="K123" s="287"/>
    </row>
    <row r="124" s="1" customFormat="1" ht="17.25" customHeight="1">
      <c r="B124" s="286"/>
      <c r="C124" s="260" t="s">
        <v>1048</v>
      </c>
      <c r="D124" s="260"/>
      <c r="E124" s="260"/>
      <c r="F124" s="261" t="s">
        <v>1049</v>
      </c>
      <c r="G124" s="262"/>
      <c r="H124" s="260"/>
      <c r="I124" s="260"/>
      <c r="J124" s="260" t="s">
        <v>1050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1054</v>
      </c>
      <c r="D126" s="265"/>
      <c r="E126" s="265"/>
      <c r="F126" s="266" t="s">
        <v>1051</v>
      </c>
      <c r="G126" s="243"/>
      <c r="H126" s="243" t="s">
        <v>1091</v>
      </c>
      <c r="I126" s="243" t="s">
        <v>1053</v>
      </c>
      <c r="J126" s="243">
        <v>120</v>
      </c>
      <c r="K126" s="291"/>
    </row>
    <row r="127" s="1" customFormat="1" ht="15" customHeight="1">
      <c r="B127" s="288"/>
      <c r="C127" s="243" t="s">
        <v>1100</v>
      </c>
      <c r="D127" s="243"/>
      <c r="E127" s="243"/>
      <c r="F127" s="266" t="s">
        <v>1051</v>
      </c>
      <c r="G127" s="243"/>
      <c r="H127" s="243" t="s">
        <v>1101</v>
      </c>
      <c r="I127" s="243" t="s">
        <v>1053</v>
      </c>
      <c r="J127" s="243" t="s">
        <v>1102</v>
      </c>
      <c r="K127" s="291"/>
    </row>
    <row r="128" s="1" customFormat="1" ht="15" customHeight="1">
      <c r="B128" s="288"/>
      <c r="C128" s="243" t="s">
        <v>999</v>
      </c>
      <c r="D128" s="243"/>
      <c r="E128" s="243"/>
      <c r="F128" s="266" t="s">
        <v>1051</v>
      </c>
      <c r="G128" s="243"/>
      <c r="H128" s="243" t="s">
        <v>1103</v>
      </c>
      <c r="I128" s="243" t="s">
        <v>1053</v>
      </c>
      <c r="J128" s="243" t="s">
        <v>1102</v>
      </c>
      <c r="K128" s="291"/>
    </row>
    <row r="129" s="1" customFormat="1" ht="15" customHeight="1">
      <c r="B129" s="288"/>
      <c r="C129" s="243" t="s">
        <v>1062</v>
      </c>
      <c r="D129" s="243"/>
      <c r="E129" s="243"/>
      <c r="F129" s="266" t="s">
        <v>1057</v>
      </c>
      <c r="G129" s="243"/>
      <c r="H129" s="243" t="s">
        <v>1063</v>
      </c>
      <c r="I129" s="243" t="s">
        <v>1053</v>
      </c>
      <c r="J129" s="243">
        <v>15</v>
      </c>
      <c r="K129" s="291"/>
    </row>
    <row r="130" s="1" customFormat="1" ht="15" customHeight="1">
      <c r="B130" s="288"/>
      <c r="C130" s="269" t="s">
        <v>1064</v>
      </c>
      <c r="D130" s="269"/>
      <c r="E130" s="269"/>
      <c r="F130" s="270" t="s">
        <v>1057</v>
      </c>
      <c r="G130" s="269"/>
      <c r="H130" s="269" t="s">
        <v>1065</v>
      </c>
      <c r="I130" s="269" t="s">
        <v>1053</v>
      </c>
      <c r="J130" s="269">
        <v>15</v>
      </c>
      <c r="K130" s="291"/>
    </row>
    <row r="131" s="1" customFormat="1" ht="15" customHeight="1">
      <c r="B131" s="288"/>
      <c r="C131" s="269" t="s">
        <v>1066</v>
      </c>
      <c r="D131" s="269"/>
      <c r="E131" s="269"/>
      <c r="F131" s="270" t="s">
        <v>1057</v>
      </c>
      <c r="G131" s="269"/>
      <c r="H131" s="269" t="s">
        <v>1067</v>
      </c>
      <c r="I131" s="269" t="s">
        <v>1053</v>
      </c>
      <c r="J131" s="269">
        <v>20</v>
      </c>
      <c r="K131" s="291"/>
    </row>
    <row r="132" s="1" customFormat="1" ht="15" customHeight="1">
      <c r="B132" s="288"/>
      <c r="C132" s="269" t="s">
        <v>1068</v>
      </c>
      <c r="D132" s="269"/>
      <c r="E132" s="269"/>
      <c r="F132" s="270" t="s">
        <v>1057</v>
      </c>
      <c r="G132" s="269"/>
      <c r="H132" s="269" t="s">
        <v>1069</v>
      </c>
      <c r="I132" s="269" t="s">
        <v>1053</v>
      </c>
      <c r="J132" s="269">
        <v>20</v>
      </c>
      <c r="K132" s="291"/>
    </row>
    <row r="133" s="1" customFormat="1" ht="15" customHeight="1">
      <c r="B133" s="288"/>
      <c r="C133" s="243" t="s">
        <v>1056</v>
      </c>
      <c r="D133" s="243"/>
      <c r="E133" s="243"/>
      <c r="F133" s="266" t="s">
        <v>1057</v>
      </c>
      <c r="G133" s="243"/>
      <c r="H133" s="243" t="s">
        <v>1091</v>
      </c>
      <c r="I133" s="243" t="s">
        <v>1053</v>
      </c>
      <c r="J133" s="243">
        <v>50</v>
      </c>
      <c r="K133" s="291"/>
    </row>
    <row r="134" s="1" customFormat="1" ht="15" customHeight="1">
      <c r="B134" s="288"/>
      <c r="C134" s="243" t="s">
        <v>1070</v>
      </c>
      <c r="D134" s="243"/>
      <c r="E134" s="243"/>
      <c r="F134" s="266" t="s">
        <v>1057</v>
      </c>
      <c r="G134" s="243"/>
      <c r="H134" s="243" t="s">
        <v>1091</v>
      </c>
      <c r="I134" s="243" t="s">
        <v>1053</v>
      </c>
      <c r="J134" s="243">
        <v>50</v>
      </c>
      <c r="K134" s="291"/>
    </row>
    <row r="135" s="1" customFormat="1" ht="15" customHeight="1">
      <c r="B135" s="288"/>
      <c r="C135" s="243" t="s">
        <v>1076</v>
      </c>
      <c r="D135" s="243"/>
      <c r="E135" s="243"/>
      <c r="F135" s="266" t="s">
        <v>1057</v>
      </c>
      <c r="G135" s="243"/>
      <c r="H135" s="243" t="s">
        <v>1091</v>
      </c>
      <c r="I135" s="243" t="s">
        <v>1053</v>
      </c>
      <c r="J135" s="243">
        <v>50</v>
      </c>
      <c r="K135" s="291"/>
    </row>
    <row r="136" s="1" customFormat="1" ht="15" customHeight="1">
      <c r="B136" s="288"/>
      <c r="C136" s="243" t="s">
        <v>1078</v>
      </c>
      <c r="D136" s="243"/>
      <c r="E136" s="243"/>
      <c r="F136" s="266" t="s">
        <v>1057</v>
      </c>
      <c r="G136" s="243"/>
      <c r="H136" s="243" t="s">
        <v>1091</v>
      </c>
      <c r="I136" s="243" t="s">
        <v>1053</v>
      </c>
      <c r="J136" s="243">
        <v>50</v>
      </c>
      <c r="K136" s="291"/>
    </row>
    <row r="137" s="1" customFormat="1" ht="15" customHeight="1">
      <c r="B137" s="288"/>
      <c r="C137" s="243" t="s">
        <v>1079</v>
      </c>
      <c r="D137" s="243"/>
      <c r="E137" s="243"/>
      <c r="F137" s="266" t="s">
        <v>1057</v>
      </c>
      <c r="G137" s="243"/>
      <c r="H137" s="243" t="s">
        <v>1104</v>
      </c>
      <c r="I137" s="243" t="s">
        <v>1053</v>
      </c>
      <c r="J137" s="243">
        <v>255</v>
      </c>
      <c r="K137" s="291"/>
    </row>
    <row r="138" s="1" customFormat="1" ht="15" customHeight="1">
      <c r="B138" s="288"/>
      <c r="C138" s="243" t="s">
        <v>1081</v>
      </c>
      <c r="D138" s="243"/>
      <c r="E138" s="243"/>
      <c r="F138" s="266" t="s">
        <v>1051</v>
      </c>
      <c r="G138" s="243"/>
      <c r="H138" s="243" t="s">
        <v>1105</v>
      </c>
      <c r="I138" s="243" t="s">
        <v>1083</v>
      </c>
      <c r="J138" s="243"/>
      <c r="K138" s="291"/>
    </row>
    <row r="139" s="1" customFormat="1" ht="15" customHeight="1">
      <c r="B139" s="288"/>
      <c r="C139" s="243" t="s">
        <v>1084</v>
      </c>
      <c r="D139" s="243"/>
      <c r="E139" s="243"/>
      <c r="F139" s="266" t="s">
        <v>1051</v>
      </c>
      <c r="G139" s="243"/>
      <c r="H139" s="243" t="s">
        <v>1106</v>
      </c>
      <c r="I139" s="243" t="s">
        <v>1086</v>
      </c>
      <c r="J139" s="243"/>
      <c r="K139" s="291"/>
    </row>
    <row r="140" s="1" customFormat="1" ht="15" customHeight="1">
      <c r="B140" s="288"/>
      <c r="C140" s="243" t="s">
        <v>1087</v>
      </c>
      <c r="D140" s="243"/>
      <c r="E140" s="243"/>
      <c r="F140" s="266" t="s">
        <v>1051</v>
      </c>
      <c r="G140" s="243"/>
      <c r="H140" s="243" t="s">
        <v>1087</v>
      </c>
      <c r="I140" s="243" t="s">
        <v>1086</v>
      </c>
      <c r="J140" s="243"/>
      <c r="K140" s="291"/>
    </row>
    <row r="141" s="1" customFormat="1" ht="15" customHeight="1">
      <c r="B141" s="288"/>
      <c r="C141" s="243" t="s">
        <v>46</v>
      </c>
      <c r="D141" s="243"/>
      <c r="E141" s="243"/>
      <c r="F141" s="266" t="s">
        <v>1051</v>
      </c>
      <c r="G141" s="243"/>
      <c r="H141" s="243" t="s">
        <v>1107</v>
      </c>
      <c r="I141" s="243" t="s">
        <v>1086</v>
      </c>
      <c r="J141" s="243"/>
      <c r="K141" s="291"/>
    </row>
    <row r="142" s="1" customFormat="1" ht="15" customHeight="1">
      <c r="B142" s="288"/>
      <c r="C142" s="243" t="s">
        <v>1108</v>
      </c>
      <c r="D142" s="243"/>
      <c r="E142" s="243"/>
      <c r="F142" s="266" t="s">
        <v>1051</v>
      </c>
      <c r="G142" s="243"/>
      <c r="H142" s="243" t="s">
        <v>1109</v>
      </c>
      <c r="I142" s="243" t="s">
        <v>1086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1110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1045</v>
      </c>
      <c r="D148" s="258"/>
      <c r="E148" s="258"/>
      <c r="F148" s="258" t="s">
        <v>1046</v>
      </c>
      <c r="G148" s="259"/>
      <c r="H148" s="258" t="s">
        <v>62</v>
      </c>
      <c r="I148" s="258" t="s">
        <v>65</v>
      </c>
      <c r="J148" s="258" t="s">
        <v>1047</v>
      </c>
      <c r="K148" s="257"/>
    </row>
    <row r="149" s="1" customFormat="1" ht="17.25" customHeight="1">
      <c r="B149" s="255"/>
      <c r="C149" s="260" t="s">
        <v>1048</v>
      </c>
      <c r="D149" s="260"/>
      <c r="E149" s="260"/>
      <c r="F149" s="261" t="s">
        <v>1049</v>
      </c>
      <c r="G149" s="262"/>
      <c r="H149" s="260"/>
      <c r="I149" s="260"/>
      <c r="J149" s="260" t="s">
        <v>1050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1054</v>
      </c>
      <c r="D151" s="243"/>
      <c r="E151" s="243"/>
      <c r="F151" s="296" t="s">
        <v>1051</v>
      </c>
      <c r="G151" s="243"/>
      <c r="H151" s="295" t="s">
        <v>1091</v>
      </c>
      <c r="I151" s="295" t="s">
        <v>1053</v>
      </c>
      <c r="J151" s="295">
        <v>120</v>
      </c>
      <c r="K151" s="291"/>
    </row>
    <row r="152" s="1" customFormat="1" ht="15" customHeight="1">
      <c r="B152" s="268"/>
      <c r="C152" s="295" t="s">
        <v>1100</v>
      </c>
      <c r="D152" s="243"/>
      <c r="E152" s="243"/>
      <c r="F152" s="296" t="s">
        <v>1051</v>
      </c>
      <c r="G152" s="243"/>
      <c r="H152" s="295" t="s">
        <v>1111</v>
      </c>
      <c r="I152" s="295" t="s">
        <v>1053</v>
      </c>
      <c r="J152" s="295" t="s">
        <v>1102</v>
      </c>
      <c r="K152" s="291"/>
    </row>
    <row r="153" s="1" customFormat="1" ht="15" customHeight="1">
      <c r="B153" s="268"/>
      <c r="C153" s="295" t="s">
        <v>999</v>
      </c>
      <c r="D153" s="243"/>
      <c r="E153" s="243"/>
      <c r="F153" s="296" t="s">
        <v>1051</v>
      </c>
      <c r="G153" s="243"/>
      <c r="H153" s="295" t="s">
        <v>1112</v>
      </c>
      <c r="I153" s="295" t="s">
        <v>1053</v>
      </c>
      <c r="J153" s="295" t="s">
        <v>1102</v>
      </c>
      <c r="K153" s="291"/>
    </row>
    <row r="154" s="1" customFormat="1" ht="15" customHeight="1">
      <c r="B154" s="268"/>
      <c r="C154" s="295" t="s">
        <v>1056</v>
      </c>
      <c r="D154" s="243"/>
      <c r="E154" s="243"/>
      <c r="F154" s="296" t="s">
        <v>1057</v>
      </c>
      <c r="G154" s="243"/>
      <c r="H154" s="295" t="s">
        <v>1091</v>
      </c>
      <c r="I154" s="295" t="s">
        <v>1053</v>
      </c>
      <c r="J154" s="295">
        <v>50</v>
      </c>
      <c r="K154" s="291"/>
    </row>
    <row r="155" s="1" customFormat="1" ht="15" customHeight="1">
      <c r="B155" s="268"/>
      <c r="C155" s="295" t="s">
        <v>1059</v>
      </c>
      <c r="D155" s="243"/>
      <c r="E155" s="243"/>
      <c r="F155" s="296" t="s">
        <v>1051</v>
      </c>
      <c r="G155" s="243"/>
      <c r="H155" s="295" t="s">
        <v>1091</v>
      </c>
      <c r="I155" s="295" t="s">
        <v>1061</v>
      </c>
      <c r="J155" s="295"/>
      <c r="K155" s="291"/>
    </row>
    <row r="156" s="1" customFormat="1" ht="15" customHeight="1">
      <c r="B156" s="268"/>
      <c r="C156" s="295" t="s">
        <v>1070</v>
      </c>
      <c r="D156" s="243"/>
      <c r="E156" s="243"/>
      <c r="F156" s="296" t="s">
        <v>1057</v>
      </c>
      <c r="G156" s="243"/>
      <c r="H156" s="295" t="s">
        <v>1091</v>
      </c>
      <c r="I156" s="295" t="s">
        <v>1053</v>
      </c>
      <c r="J156" s="295">
        <v>50</v>
      </c>
      <c r="K156" s="291"/>
    </row>
    <row r="157" s="1" customFormat="1" ht="15" customHeight="1">
      <c r="B157" s="268"/>
      <c r="C157" s="295" t="s">
        <v>1078</v>
      </c>
      <c r="D157" s="243"/>
      <c r="E157" s="243"/>
      <c r="F157" s="296" t="s">
        <v>1057</v>
      </c>
      <c r="G157" s="243"/>
      <c r="H157" s="295" t="s">
        <v>1091</v>
      </c>
      <c r="I157" s="295" t="s">
        <v>1053</v>
      </c>
      <c r="J157" s="295">
        <v>50</v>
      </c>
      <c r="K157" s="291"/>
    </row>
    <row r="158" s="1" customFormat="1" ht="15" customHeight="1">
      <c r="B158" s="268"/>
      <c r="C158" s="295" t="s">
        <v>1076</v>
      </c>
      <c r="D158" s="243"/>
      <c r="E158" s="243"/>
      <c r="F158" s="296" t="s">
        <v>1057</v>
      </c>
      <c r="G158" s="243"/>
      <c r="H158" s="295" t="s">
        <v>1091</v>
      </c>
      <c r="I158" s="295" t="s">
        <v>1053</v>
      </c>
      <c r="J158" s="295">
        <v>50</v>
      </c>
      <c r="K158" s="291"/>
    </row>
    <row r="159" s="1" customFormat="1" ht="15" customHeight="1">
      <c r="B159" s="268"/>
      <c r="C159" s="295" t="s">
        <v>102</v>
      </c>
      <c r="D159" s="243"/>
      <c r="E159" s="243"/>
      <c r="F159" s="296" t="s">
        <v>1051</v>
      </c>
      <c r="G159" s="243"/>
      <c r="H159" s="295" t="s">
        <v>1113</v>
      </c>
      <c r="I159" s="295" t="s">
        <v>1053</v>
      </c>
      <c r="J159" s="295" t="s">
        <v>1114</v>
      </c>
      <c r="K159" s="291"/>
    </row>
    <row r="160" s="1" customFormat="1" ht="15" customHeight="1">
      <c r="B160" s="268"/>
      <c r="C160" s="295" t="s">
        <v>1115</v>
      </c>
      <c r="D160" s="243"/>
      <c r="E160" s="243"/>
      <c r="F160" s="296" t="s">
        <v>1051</v>
      </c>
      <c r="G160" s="243"/>
      <c r="H160" s="295" t="s">
        <v>1116</v>
      </c>
      <c r="I160" s="295" t="s">
        <v>1086</v>
      </c>
      <c r="J160" s="295"/>
      <c r="K160" s="291"/>
    </row>
    <row r="161" s="1" customFormat="1" ht="15" customHeight="1">
      <c r="B161" s="297"/>
      <c r="C161" s="277"/>
      <c r="D161" s="277"/>
      <c r="E161" s="277"/>
      <c r="F161" s="277"/>
      <c r="G161" s="277"/>
      <c r="H161" s="277"/>
      <c r="I161" s="277"/>
      <c r="J161" s="277"/>
      <c r="K161" s="298"/>
    </row>
    <row r="162" s="1" customFormat="1" ht="18.75" customHeight="1">
      <c r="B162" s="279"/>
      <c r="C162" s="289"/>
      <c r="D162" s="289"/>
      <c r="E162" s="289"/>
      <c r="F162" s="299"/>
      <c r="G162" s="289"/>
      <c r="H162" s="289"/>
      <c r="I162" s="289"/>
      <c r="J162" s="289"/>
      <c r="K162" s="279"/>
    </row>
    <row r="163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="1" customFormat="1" ht="45" customHeight="1">
      <c r="B165" s="233"/>
      <c r="C165" s="234" t="s">
        <v>1117</v>
      </c>
      <c r="D165" s="234"/>
      <c r="E165" s="234"/>
      <c r="F165" s="234"/>
      <c r="G165" s="234"/>
      <c r="H165" s="234"/>
      <c r="I165" s="234"/>
      <c r="J165" s="234"/>
      <c r="K165" s="235"/>
    </row>
    <row r="166" s="1" customFormat="1" ht="17.25" customHeight="1">
      <c r="B166" s="233"/>
      <c r="C166" s="258" t="s">
        <v>1045</v>
      </c>
      <c r="D166" s="258"/>
      <c r="E166" s="258"/>
      <c r="F166" s="258" t="s">
        <v>1046</v>
      </c>
      <c r="G166" s="300"/>
      <c r="H166" s="301" t="s">
        <v>62</v>
      </c>
      <c r="I166" s="301" t="s">
        <v>65</v>
      </c>
      <c r="J166" s="258" t="s">
        <v>1047</v>
      </c>
      <c r="K166" s="235"/>
    </row>
    <row r="167" s="1" customFormat="1" ht="17.25" customHeight="1">
      <c r="B167" s="236"/>
      <c r="C167" s="260" t="s">
        <v>1048</v>
      </c>
      <c r="D167" s="260"/>
      <c r="E167" s="260"/>
      <c r="F167" s="261" t="s">
        <v>1049</v>
      </c>
      <c r="G167" s="302"/>
      <c r="H167" s="303"/>
      <c r="I167" s="303"/>
      <c r="J167" s="260" t="s">
        <v>1050</v>
      </c>
      <c r="K167" s="238"/>
    </row>
    <row r="168" s="1" customFormat="1" ht="5.25" customHeight="1">
      <c r="B168" s="268"/>
      <c r="C168" s="263"/>
      <c r="D168" s="263"/>
      <c r="E168" s="263"/>
      <c r="F168" s="263"/>
      <c r="G168" s="264"/>
      <c r="H168" s="263"/>
      <c r="I168" s="263"/>
      <c r="J168" s="263"/>
      <c r="K168" s="291"/>
    </row>
    <row r="169" s="1" customFormat="1" ht="15" customHeight="1">
      <c r="B169" s="268"/>
      <c r="C169" s="243" t="s">
        <v>1054</v>
      </c>
      <c r="D169" s="243"/>
      <c r="E169" s="243"/>
      <c r="F169" s="266" t="s">
        <v>1051</v>
      </c>
      <c r="G169" s="243"/>
      <c r="H169" s="243" t="s">
        <v>1091</v>
      </c>
      <c r="I169" s="243" t="s">
        <v>1053</v>
      </c>
      <c r="J169" s="243">
        <v>120</v>
      </c>
      <c r="K169" s="291"/>
    </row>
    <row r="170" s="1" customFormat="1" ht="15" customHeight="1">
      <c r="B170" s="268"/>
      <c r="C170" s="243" t="s">
        <v>1100</v>
      </c>
      <c r="D170" s="243"/>
      <c r="E170" s="243"/>
      <c r="F170" s="266" t="s">
        <v>1051</v>
      </c>
      <c r="G170" s="243"/>
      <c r="H170" s="243" t="s">
        <v>1101</v>
      </c>
      <c r="I170" s="243" t="s">
        <v>1053</v>
      </c>
      <c r="J170" s="243" t="s">
        <v>1102</v>
      </c>
      <c r="K170" s="291"/>
    </row>
    <row r="171" s="1" customFormat="1" ht="15" customHeight="1">
      <c r="B171" s="268"/>
      <c r="C171" s="243" t="s">
        <v>999</v>
      </c>
      <c r="D171" s="243"/>
      <c r="E171" s="243"/>
      <c r="F171" s="266" t="s">
        <v>1051</v>
      </c>
      <c r="G171" s="243"/>
      <c r="H171" s="243" t="s">
        <v>1118</v>
      </c>
      <c r="I171" s="243" t="s">
        <v>1053</v>
      </c>
      <c r="J171" s="243" t="s">
        <v>1102</v>
      </c>
      <c r="K171" s="291"/>
    </row>
    <row r="172" s="1" customFormat="1" ht="15" customHeight="1">
      <c r="B172" s="268"/>
      <c r="C172" s="243" t="s">
        <v>1056</v>
      </c>
      <c r="D172" s="243"/>
      <c r="E172" s="243"/>
      <c r="F172" s="266" t="s">
        <v>1057</v>
      </c>
      <c r="G172" s="243"/>
      <c r="H172" s="243" t="s">
        <v>1118</v>
      </c>
      <c r="I172" s="243" t="s">
        <v>1053</v>
      </c>
      <c r="J172" s="243">
        <v>50</v>
      </c>
      <c r="K172" s="291"/>
    </row>
    <row r="173" s="1" customFormat="1" ht="15" customHeight="1">
      <c r="B173" s="268"/>
      <c r="C173" s="243" t="s">
        <v>1059</v>
      </c>
      <c r="D173" s="243"/>
      <c r="E173" s="243"/>
      <c r="F173" s="266" t="s">
        <v>1051</v>
      </c>
      <c r="G173" s="243"/>
      <c r="H173" s="243" t="s">
        <v>1118</v>
      </c>
      <c r="I173" s="243" t="s">
        <v>1061</v>
      </c>
      <c r="J173" s="243"/>
      <c r="K173" s="291"/>
    </row>
    <row r="174" s="1" customFormat="1" ht="15" customHeight="1">
      <c r="B174" s="268"/>
      <c r="C174" s="243" t="s">
        <v>1070</v>
      </c>
      <c r="D174" s="243"/>
      <c r="E174" s="243"/>
      <c r="F174" s="266" t="s">
        <v>1057</v>
      </c>
      <c r="G174" s="243"/>
      <c r="H174" s="243" t="s">
        <v>1118</v>
      </c>
      <c r="I174" s="243" t="s">
        <v>1053</v>
      </c>
      <c r="J174" s="243">
        <v>50</v>
      </c>
      <c r="K174" s="291"/>
    </row>
    <row r="175" s="1" customFormat="1" ht="15" customHeight="1">
      <c r="B175" s="268"/>
      <c r="C175" s="243" t="s">
        <v>1078</v>
      </c>
      <c r="D175" s="243"/>
      <c r="E175" s="243"/>
      <c r="F175" s="266" t="s">
        <v>1057</v>
      </c>
      <c r="G175" s="243"/>
      <c r="H175" s="243" t="s">
        <v>1118</v>
      </c>
      <c r="I175" s="243" t="s">
        <v>1053</v>
      </c>
      <c r="J175" s="243">
        <v>50</v>
      </c>
      <c r="K175" s="291"/>
    </row>
    <row r="176" s="1" customFormat="1" ht="15" customHeight="1">
      <c r="B176" s="268"/>
      <c r="C176" s="243" t="s">
        <v>1076</v>
      </c>
      <c r="D176" s="243"/>
      <c r="E176" s="243"/>
      <c r="F176" s="266" t="s">
        <v>1057</v>
      </c>
      <c r="G176" s="243"/>
      <c r="H176" s="243" t="s">
        <v>1118</v>
      </c>
      <c r="I176" s="243" t="s">
        <v>1053</v>
      </c>
      <c r="J176" s="243">
        <v>50</v>
      </c>
      <c r="K176" s="291"/>
    </row>
    <row r="177" s="1" customFormat="1" ht="15" customHeight="1">
      <c r="B177" s="268"/>
      <c r="C177" s="243" t="s">
        <v>112</v>
      </c>
      <c r="D177" s="243"/>
      <c r="E177" s="243"/>
      <c r="F177" s="266" t="s">
        <v>1051</v>
      </c>
      <c r="G177" s="243"/>
      <c r="H177" s="243" t="s">
        <v>1119</v>
      </c>
      <c r="I177" s="243" t="s">
        <v>1120</v>
      </c>
      <c r="J177" s="243"/>
      <c r="K177" s="291"/>
    </row>
    <row r="178" s="1" customFormat="1" ht="15" customHeight="1">
      <c r="B178" s="268"/>
      <c r="C178" s="243" t="s">
        <v>65</v>
      </c>
      <c r="D178" s="243"/>
      <c r="E178" s="243"/>
      <c r="F178" s="266" t="s">
        <v>1051</v>
      </c>
      <c r="G178" s="243"/>
      <c r="H178" s="243" t="s">
        <v>1121</v>
      </c>
      <c r="I178" s="243" t="s">
        <v>1122</v>
      </c>
      <c r="J178" s="243">
        <v>1</v>
      </c>
      <c r="K178" s="291"/>
    </row>
    <row r="179" s="1" customFormat="1" ht="15" customHeight="1">
      <c r="B179" s="268"/>
      <c r="C179" s="243" t="s">
        <v>61</v>
      </c>
      <c r="D179" s="243"/>
      <c r="E179" s="243"/>
      <c r="F179" s="266" t="s">
        <v>1051</v>
      </c>
      <c r="G179" s="243"/>
      <c r="H179" s="243" t="s">
        <v>1123</v>
      </c>
      <c r="I179" s="243" t="s">
        <v>1053</v>
      </c>
      <c r="J179" s="243">
        <v>20</v>
      </c>
      <c r="K179" s="291"/>
    </row>
    <row r="180" s="1" customFormat="1" ht="15" customHeight="1">
      <c r="B180" s="268"/>
      <c r="C180" s="243" t="s">
        <v>62</v>
      </c>
      <c r="D180" s="243"/>
      <c r="E180" s="243"/>
      <c r="F180" s="266" t="s">
        <v>1051</v>
      </c>
      <c r="G180" s="243"/>
      <c r="H180" s="243" t="s">
        <v>1124</v>
      </c>
      <c r="I180" s="243" t="s">
        <v>1053</v>
      </c>
      <c r="J180" s="243">
        <v>255</v>
      </c>
      <c r="K180" s="291"/>
    </row>
    <row r="181" s="1" customFormat="1" ht="15" customHeight="1">
      <c r="B181" s="268"/>
      <c r="C181" s="243" t="s">
        <v>113</v>
      </c>
      <c r="D181" s="243"/>
      <c r="E181" s="243"/>
      <c r="F181" s="266" t="s">
        <v>1051</v>
      </c>
      <c r="G181" s="243"/>
      <c r="H181" s="243" t="s">
        <v>1015</v>
      </c>
      <c r="I181" s="243" t="s">
        <v>1053</v>
      </c>
      <c r="J181" s="243">
        <v>10</v>
      </c>
      <c r="K181" s="291"/>
    </row>
    <row r="182" s="1" customFormat="1" ht="15" customHeight="1">
      <c r="B182" s="268"/>
      <c r="C182" s="243" t="s">
        <v>114</v>
      </c>
      <c r="D182" s="243"/>
      <c r="E182" s="243"/>
      <c r="F182" s="266" t="s">
        <v>1051</v>
      </c>
      <c r="G182" s="243"/>
      <c r="H182" s="243" t="s">
        <v>1125</v>
      </c>
      <c r="I182" s="243" t="s">
        <v>1086</v>
      </c>
      <c r="J182" s="243"/>
      <c r="K182" s="291"/>
    </row>
    <row r="183" s="1" customFormat="1" ht="15" customHeight="1">
      <c r="B183" s="268"/>
      <c r="C183" s="243" t="s">
        <v>1126</v>
      </c>
      <c r="D183" s="243"/>
      <c r="E183" s="243"/>
      <c r="F183" s="266" t="s">
        <v>1051</v>
      </c>
      <c r="G183" s="243"/>
      <c r="H183" s="243" t="s">
        <v>1127</v>
      </c>
      <c r="I183" s="243" t="s">
        <v>1086</v>
      </c>
      <c r="J183" s="243"/>
      <c r="K183" s="291"/>
    </row>
    <row r="184" s="1" customFormat="1" ht="15" customHeight="1">
      <c r="B184" s="268"/>
      <c r="C184" s="243" t="s">
        <v>1115</v>
      </c>
      <c r="D184" s="243"/>
      <c r="E184" s="243"/>
      <c r="F184" s="266" t="s">
        <v>1051</v>
      </c>
      <c r="G184" s="243"/>
      <c r="H184" s="243" t="s">
        <v>1128</v>
      </c>
      <c r="I184" s="243" t="s">
        <v>1086</v>
      </c>
      <c r="J184" s="243"/>
      <c r="K184" s="291"/>
    </row>
    <row r="185" s="1" customFormat="1" ht="15" customHeight="1">
      <c r="B185" s="268"/>
      <c r="C185" s="243" t="s">
        <v>116</v>
      </c>
      <c r="D185" s="243"/>
      <c r="E185" s="243"/>
      <c r="F185" s="266" t="s">
        <v>1057</v>
      </c>
      <c r="G185" s="243"/>
      <c r="H185" s="243" t="s">
        <v>1129</v>
      </c>
      <c r="I185" s="243" t="s">
        <v>1053</v>
      </c>
      <c r="J185" s="243">
        <v>50</v>
      </c>
      <c r="K185" s="291"/>
    </row>
    <row r="186" s="1" customFormat="1" ht="15" customHeight="1">
      <c r="B186" s="268"/>
      <c r="C186" s="243" t="s">
        <v>1130</v>
      </c>
      <c r="D186" s="243"/>
      <c r="E186" s="243"/>
      <c r="F186" s="266" t="s">
        <v>1057</v>
      </c>
      <c r="G186" s="243"/>
      <c r="H186" s="243" t="s">
        <v>1131</v>
      </c>
      <c r="I186" s="243" t="s">
        <v>1132</v>
      </c>
      <c r="J186" s="243"/>
      <c r="K186" s="291"/>
    </row>
    <row r="187" s="1" customFormat="1" ht="15" customHeight="1">
      <c r="B187" s="268"/>
      <c r="C187" s="243" t="s">
        <v>1133</v>
      </c>
      <c r="D187" s="243"/>
      <c r="E187" s="243"/>
      <c r="F187" s="266" t="s">
        <v>1057</v>
      </c>
      <c r="G187" s="243"/>
      <c r="H187" s="243" t="s">
        <v>1134</v>
      </c>
      <c r="I187" s="243" t="s">
        <v>1132</v>
      </c>
      <c r="J187" s="243"/>
      <c r="K187" s="291"/>
    </row>
    <row r="188" s="1" customFormat="1" ht="15" customHeight="1">
      <c r="B188" s="268"/>
      <c r="C188" s="243" t="s">
        <v>1135</v>
      </c>
      <c r="D188" s="243"/>
      <c r="E188" s="243"/>
      <c r="F188" s="266" t="s">
        <v>1057</v>
      </c>
      <c r="G188" s="243"/>
      <c r="H188" s="243" t="s">
        <v>1136</v>
      </c>
      <c r="I188" s="243" t="s">
        <v>1132</v>
      </c>
      <c r="J188" s="243"/>
      <c r="K188" s="291"/>
    </row>
    <row r="189" s="1" customFormat="1" ht="15" customHeight="1">
      <c r="B189" s="268"/>
      <c r="C189" s="304" t="s">
        <v>1137</v>
      </c>
      <c r="D189" s="243"/>
      <c r="E189" s="243"/>
      <c r="F189" s="266" t="s">
        <v>1057</v>
      </c>
      <c r="G189" s="243"/>
      <c r="H189" s="243" t="s">
        <v>1138</v>
      </c>
      <c r="I189" s="243" t="s">
        <v>1139</v>
      </c>
      <c r="J189" s="305" t="s">
        <v>1140</v>
      </c>
      <c r="K189" s="291"/>
    </row>
    <row r="190" s="17" customFormat="1" ht="15" customHeight="1">
      <c r="B190" s="306"/>
      <c r="C190" s="307" t="s">
        <v>1141</v>
      </c>
      <c r="D190" s="308"/>
      <c r="E190" s="308"/>
      <c r="F190" s="309" t="s">
        <v>1057</v>
      </c>
      <c r="G190" s="308"/>
      <c r="H190" s="308" t="s">
        <v>1142</v>
      </c>
      <c r="I190" s="308" t="s">
        <v>1139</v>
      </c>
      <c r="J190" s="310" t="s">
        <v>1140</v>
      </c>
      <c r="K190" s="311"/>
    </row>
    <row r="191" s="1" customFormat="1" ht="15" customHeight="1">
      <c r="B191" s="268"/>
      <c r="C191" s="304" t="s">
        <v>50</v>
      </c>
      <c r="D191" s="243"/>
      <c r="E191" s="243"/>
      <c r="F191" s="266" t="s">
        <v>1051</v>
      </c>
      <c r="G191" s="243"/>
      <c r="H191" s="240" t="s">
        <v>1143</v>
      </c>
      <c r="I191" s="243" t="s">
        <v>1144</v>
      </c>
      <c r="J191" s="243"/>
      <c r="K191" s="291"/>
    </row>
    <row r="192" s="1" customFormat="1" ht="15" customHeight="1">
      <c r="B192" s="268"/>
      <c r="C192" s="304" t="s">
        <v>1145</v>
      </c>
      <c r="D192" s="243"/>
      <c r="E192" s="243"/>
      <c r="F192" s="266" t="s">
        <v>1051</v>
      </c>
      <c r="G192" s="243"/>
      <c r="H192" s="243" t="s">
        <v>1146</v>
      </c>
      <c r="I192" s="243" t="s">
        <v>1086</v>
      </c>
      <c r="J192" s="243"/>
      <c r="K192" s="291"/>
    </row>
    <row r="193" s="1" customFormat="1" ht="15" customHeight="1">
      <c r="B193" s="268"/>
      <c r="C193" s="304" t="s">
        <v>1147</v>
      </c>
      <c r="D193" s="243"/>
      <c r="E193" s="243"/>
      <c r="F193" s="266" t="s">
        <v>1051</v>
      </c>
      <c r="G193" s="243"/>
      <c r="H193" s="243" t="s">
        <v>1148</v>
      </c>
      <c r="I193" s="243" t="s">
        <v>1086</v>
      </c>
      <c r="J193" s="243"/>
      <c r="K193" s="291"/>
    </row>
    <row r="194" s="1" customFormat="1" ht="15" customHeight="1">
      <c r="B194" s="268"/>
      <c r="C194" s="304" t="s">
        <v>1149</v>
      </c>
      <c r="D194" s="243"/>
      <c r="E194" s="243"/>
      <c r="F194" s="266" t="s">
        <v>1057</v>
      </c>
      <c r="G194" s="243"/>
      <c r="H194" s="243" t="s">
        <v>1150</v>
      </c>
      <c r="I194" s="243" t="s">
        <v>1086</v>
      </c>
      <c r="J194" s="243"/>
      <c r="K194" s="291"/>
    </row>
    <row r="195" s="1" customFormat="1" ht="15" customHeight="1">
      <c r="B195" s="297"/>
      <c r="C195" s="312"/>
      <c r="D195" s="277"/>
      <c r="E195" s="277"/>
      <c r="F195" s="277"/>
      <c r="G195" s="277"/>
      <c r="H195" s="277"/>
      <c r="I195" s="277"/>
      <c r="J195" s="277"/>
      <c r="K195" s="298"/>
    </row>
    <row r="196" s="1" customFormat="1" ht="18.75" customHeight="1">
      <c r="B196" s="279"/>
      <c r="C196" s="289"/>
      <c r="D196" s="289"/>
      <c r="E196" s="289"/>
      <c r="F196" s="299"/>
      <c r="G196" s="289"/>
      <c r="H196" s="289"/>
      <c r="I196" s="289"/>
      <c r="J196" s="289"/>
      <c r="K196" s="279"/>
    </row>
    <row r="197" s="1" customFormat="1" ht="18.75" customHeight="1">
      <c r="B197" s="279"/>
      <c r="C197" s="289"/>
      <c r="D197" s="289"/>
      <c r="E197" s="289"/>
      <c r="F197" s="299"/>
      <c r="G197" s="289"/>
      <c r="H197" s="289"/>
      <c r="I197" s="289"/>
      <c r="J197" s="289"/>
      <c r="K197" s="279"/>
    </row>
    <row r="198" s="1" customFormat="1" ht="18.75" customHeight="1">
      <c r="B198" s="251"/>
      <c r="C198" s="251"/>
      <c r="D198" s="251"/>
      <c r="E198" s="251"/>
      <c r="F198" s="251"/>
      <c r="G198" s="251"/>
      <c r="H198" s="251"/>
      <c r="I198" s="251"/>
      <c r="J198" s="251"/>
      <c r="K198" s="251"/>
    </row>
    <row r="199" s="1" customFormat="1" ht="13.5">
      <c r="B199" s="230"/>
      <c r="C199" s="231"/>
      <c r="D199" s="231"/>
      <c r="E199" s="231"/>
      <c r="F199" s="231"/>
      <c r="G199" s="231"/>
      <c r="H199" s="231"/>
      <c r="I199" s="231"/>
      <c r="J199" s="231"/>
      <c r="K199" s="232"/>
    </row>
    <row r="200" s="1" customFormat="1" ht="21">
      <c r="B200" s="233"/>
      <c r="C200" s="234" t="s">
        <v>1151</v>
      </c>
      <c r="D200" s="234"/>
      <c r="E200" s="234"/>
      <c r="F200" s="234"/>
      <c r="G200" s="234"/>
      <c r="H200" s="234"/>
      <c r="I200" s="234"/>
      <c r="J200" s="234"/>
      <c r="K200" s="235"/>
    </row>
    <row r="201" s="1" customFormat="1" ht="25.5" customHeight="1">
      <c r="B201" s="233"/>
      <c r="C201" s="313" t="s">
        <v>1152</v>
      </c>
      <c r="D201" s="313"/>
      <c r="E201" s="313"/>
      <c r="F201" s="313" t="s">
        <v>1153</v>
      </c>
      <c r="G201" s="314"/>
      <c r="H201" s="313" t="s">
        <v>1154</v>
      </c>
      <c r="I201" s="313"/>
      <c r="J201" s="313"/>
      <c r="K201" s="235"/>
    </row>
    <row r="202" s="1" customFormat="1" ht="5.25" customHeight="1">
      <c r="B202" s="268"/>
      <c r="C202" s="263"/>
      <c r="D202" s="263"/>
      <c r="E202" s="263"/>
      <c r="F202" s="263"/>
      <c r="G202" s="289"/>
      <c r="H202" s="263"/>
      <c r="I202" s="263"/>
      <c r="J202" s="263"/>
      <c r="K202" s="291"/>
    </row>
    <row r="203" s="1" customFormat="1" ht="15" customHeight="1">
      <c r="B203" s="268"/>
      <c r="C203" s="243" t="s">
        <v>1144</v>
      </c>
      <c r="D203" s="243"/>
      <c r="E203" s="243"/>
      <c r="F203" s="266" t="s">
        <v>51</v>
      </c>
      <c r="G203" s="243"/>
      <c r="H203" s="243" t="s">
        <v>1155</v>
      </c>
      <c r="I203" s="243"/>
      <c r="J203" s="243"/>
      <c r="K203" s="291"/>
    </row>
    <row r="204" s="1" customFormat="1" ht="15" customHeight="1">
      <c r="B204" s="268"/>
      <c r="C204" s="243"/>
      <c r="D204" s="243"/>
      <c r="E204" s="243"/>
      <c r="F204" s="266" t="s">
        <v>52</v>
      </c>
      <c r="G204" s="243"/>
      <c r="H204" s="243" t="s">
        <v>1156</v>
      </c>
      <c r="I204" s="243"/>
      <c r="J204" s="243"/>
      <c r="K204" s="291"/>
    </row>
    <row r="205" s="1" customFormat="1" ht="15" customHeight="1">
      <c r="B205" s="268"/>
      <c r="C205" s="243"/>
      <c r="D205" s="243"/>
      <c r="E205" s="243"/>
      <c r="F205" s="266" t="s">
        <v>55</v>
      </c>
      <c r="G205" s="243"/>
      <c r="H205" s="243" t="s">
        <v>1157</v>
      </c>
      <c r="I205" s="243"/>
      <c r="J205" s="243"/>
      <c r="K205" s="291"/>
    </row>
    <row r="206" s="1" customFormat="1" ht="15" customHeight="1">
      <c r="B206" s="268"/>
      <c r="C206" s="243"/>
      <c r="D206" s="243"/>
      <c r="E206" s="243"/>
      <c r="F206" s="266" t="s">
        <v>53</v>
      </c>
      <c r="G206" s="243"/>
      <c r="H206" s="243" t="s">
        <v>1158</v>
      </c>
      <c r="I206" s="243"/>
      <c r="J206" s="243"/>
      <c r="K206" s="291"/>
    </row>
    <row r="207" s="1" customFormat="1" ht="15" customHeight="1">
      <c r="B207" s="268"/>
      <c r="C207" s="243"/>
      <c r="D207" s="243"/>
      <c r="E207" s="243"/>
      <c r="F207" s="266" t="s">
        <v>54</v>
      </c>
      <c r="G207" s="243"/>
      <c r="H207" s="243" t="s">
        <v>1159</v>
      </c>
      <c r="I207" s="243"/>
      <c r="J207" s="243"/>
      <c r="K207" s="291"/>
    </row>
    <row r="208" s="1" customFormat="1" ht="15" customHeight="1">
      <c r="B208" s="268"/>
      <c r="C208" s="243"/>
      <c r="D208" s="243"/>
      <c r="E208" s="243"/>
      <c r="F208" s="266"/>
      <c r="G208" s="243"/>
      <c r="H208" s="243"/>
      <c r="I208" s="243"/>
      <c r="J208" s="243"/>
      <c r="K208" s="291"/>
    </row>
    <row r="209" s="1" customFormat="1" ht="15" customHeight="1">
      <c r="B209" s="268"/>
      <c r="C209" s="243" t="s">
        <v>1098</v>
      </c>
      <c r="D209" s="243"/>
      <c r="E209" s="243"/>
      <c r="F209" s="266" t="s">
        <v>991</v>
      </c>
      <c r="G209" s="243"/>
      <c r="H209" s="243" t="s">
        <v>1160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994</v>
      </c>
      <c r="G210" s="243"/>
      <c r="H210" s="243" t="s">
        <v>995</v>
      </c>
      <c r="I210" s="243"/>
      <c r="J210" s="243"/>
      <c r="K210" s="291"/>
    </row>
    <row r="211" s="1" customFormat="1" ht="15" customHeight="1">
      <c r="B211" s="268"/>
      <c r="C211" s="243"/>
      <c r="D211" s="243"/>
      <c r="E211" s="243"/>
      <c r="F211" s="266" t="s">
        <v>93</v>
      </c>
      <c r="G211" s="243"/>
      <c r="H211" s="243" t="s">
        <v>1161</v>
      </c>
      <c r="I211" s="243"/>
      <c r="J211" s="243"/>
      <c r="K211" s="291"/>
    </row>
    <row r="212" s="1" customFormat="1" ht="15" customHeight="1">
      <c r="B212" s="315"/>
      <c r="C212" s="243"/>
      <c r="D212" s="243"/>
      <c r="E212" s="243"/>
      <c r="F212" s="266" t="s">
        <v>87</v>
      </c>
      <c r="G212" s="304"/>
      <c r="H212" s="295" t="s">
        <v>996</v>
      </c>
      <c r="I212" s="295"/>
      <c r="J212" s="295"/>
      <c r="K212" s="316"/>
    </row>
    <row r="213" s="1" customFormat="1" ht="15" customHeight="1">
      <c r="B213" s="315"/>
      <c r="C213" s="243"/>
      <c r="D213" s="243"/>
      <c r="E213" s="243"/>
      <c r="F213" s="266" t="s">
        <v>997</v>
      </c>
      <c r="G213" s="304"/>
      <c r="H213" s="295" t="s">
        <v>1162</v>
      </c>
      <c r="I213" s="295"/>
      <c r="J213" s="295"/>
      <c r="K213" s="316"/>
    </row>
    <row r="214" s="1" customFormat="1" ht="15" customHeight="1">
      <c r="B214" s="315"/>
      <c r="C214" s="243"/>
      <c r="D214" s="243"/>
      <c r="E214" s="243"/>
      <c r="F214" s="266"/>
      <c r="G214" s="304"/>
      <c r="H214" s="295"/>
      <c r="I214" s="295"/>
      <c r="J214" s="295"/>
      <c r="K214" s="316"/>
    </row>
    <row r="215" s="1" customFormat="1" ht="15" customHeight="1">
      <c r="B215" s="315"/>
      <c r="C215" s="243" t="s">
        <v>1122</v>
      </c>
      <c r="D215" s="243"/>
      <c r="E215" s="243"/>
      <c r="F215" s="266">
        <v>1</v>
      </c>
      <c r="G215" s="304"/>
      <c r="H215" s="295" t="s">
        <v>1163</v>
      </c>
      <c r="I215" s="295"/>
      <c r="J215" s="295"/>
      <c r="K215" s="316"/>
    </row>
    <row r="216" s="1" customFormat="1" ht="15" customHeight="1">
      <c r="B216" s="315"/>
      <c r="C216" s="243"/>
      <c r="D216" s="243"/>
      <c r="E216" s="243"/>
      <c r="F216" s="266">
        <v>2</v>
      </c>
      <c r="G216" s="304"/>
      <c r="H216" s="295" t="s">
        <v>1164</v>
      </c>
      <c r="I216" s="295"/>
      <c r="J216" s="295"/>
      <c r="K216" s="316"/>
    </row>
    <row r="217" s="1" customFormat="1" ht="15" customHeight="1">
      <c r="B217" s="315"/>
      <c r="C217" s="243"/>
      <c r="D217" s="243"/>
      <c r="E217" s="243"/>
      <c r="F217" s="266">
        <v>3</v>
      </c>
      <c r="G217" s="304"/>
      <c r="H217" s="295" t="s">
        <v>1165</v>
      </c>
      <c r="I217" s="295"/>
      <c r="J217" s="295"/>
      <c r="K217" s="316"/>
    </row>
    <row r="218" s="1" customFormat="1" ht="15" customHeight="1">
      <c r="B218" s="315"/>
      <c r="C218" s="243"/>
      <c r="D218" s="243"/>
      <c r="E218" s="243"/>
      <c r="F218" s="266">
        <v>4</v>
      </c>
      <c r="G218" s="304"/>
      <c r="H218" s="295" t="s">
        <v>1166</v>
      </c>
      <c r="I218" s="295"/>
      <c r="J218" s="295"/>
      <c r="K218" s="316"/>
    </row>
    <row r="219" s="1" customFormat="1" ht="12.75" customHeight="1">
      <c r="B219" s="317"/>
      <c r="C219" s="318"/>
      <c r="D219" s="318"/>
      <c r="E219" s="318"/>
      <c r="F219" s="318"/>
      <c r="G219" s="318"/>
      <c r="H219" s="318"/>
      <c r="I219" s="318"/>
      <c r="J219" s="318"/>
      <c r="K219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PAVELBRUNA\PavelBruna</dc:creator>
  <cp:lastModifiedBy>PAVELBRUNA\PavelBruna</cp:lastModifiedBy>
  <dcterms:created xsi:type="dcterms:W3CDTF">2025-02-25T18:26:01Z</dcterms:created>
  <dcterms:modified xsi:type="dcterms:W3CDTF">2025-02-25T18:26:09Z</dcterms:modified>
</cp:coreProperties>
</file>